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antmaking\Grants - Knowledge Awards\Knowledge Awards in QI\2018-19 Knowledge Awards\Completed case studies\Award winners - case studies\Vets Now Macclesfield\"/>
    </mc:Choice>
  </mc:AlternateContent>
  <bookViews>
    <workbookView xWindow="0" yWindow="0" windowWidth="28800" windowHeight="12300"/>
  </bookViews>
  <sheets>
    <sheet name="Summary" sheetId="6" r:id="rId1"/>
    <sheet name="Q1" sheetId="2" r:id="rId2"/>
    <sheet name="Q2" sheetId="3" r:id="rId3"/>
    <sheet name="Q3" sheetId="4" r:id="rId4"/>
    <sheet name="Q4" sheetId="5" r:id="rId5"/>
    <sheet name="2018 Q1" sheetId="7" r:id="rId6"/>
    <sheet name="2018 Q2" sheetId="8" r:id="rId7"/>
    <sheet name="2018 Q3" sheetId="9" r:id="rId8"/>
    <sheet name="2018 Q4" sheetId="10" r:id="rId9"/>
  </sheets>
  <externalReferences>
    <externalReference r:id="rId10"/>
  </externalReferences>
  <definedNames>
    <definedName name="_xlnm._FilterDatabase" localSheetId="5" hidden="1">'2018 Q1'!$A$1:$BC$17</definedName>
    <definedName name="_xlnm._FilterDatabase" localSheetId="6" hidden="1">'2018 Q2'!$A$1:$BC$17</definedName>
    <definedName name="_xlnm._FilterDatabase" localSheetId="7" hidden="1">'2018 Q3'!$A$1:$BC$17</definedName>
    <definedName name="_xlnm._FilterDatabase" localSheetId="8" hidden="1">'2018 Q4'!$A$1:$BC$17</definedName>
    <definedName name="_xlnm._FilterDatabase" localSheetId="1" hidden="1">'Q1'!$A$1:$T$1</definedName>
    <definedName name="_xlnm._FilterDatabase" localSheetId="2" hidden="1">'Q2'!$A$1:$T$1</definedName>
    <definedName name="_xlnm._FilterDatabase" localSheetId="3" hidden="1">'Q3'!$A$1:$T$1</definedName>
    <definedName name="_xlnm._FilterDatabase" localSheetId="4" hidden="1">'Q4'!$A$1:$BC$17</definedName>
    <definedName name="_xlnm._FilterDatabase" localSheetId="0" hidden="1">Summary!$B$2:$AW$2</definedName>
    <definedName name="_xlnm.Print_Area" localSheetId="1">'Q1'!$A$1:$T$21</definedName>
    <definedName name="_xlnm.Print_Area" localSheetId="0">Summary!$A$1:$O$21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6" l="1"/>
  <c r="C39" i="6"/>
  <c r="C35" i="6"/>
  <c r="C34" i="6"/>
  <c r="C30" i="6"/>
  <c r="C29" i="6"/>
  <c r="P21" i="10"/>
  <c r="N40" i="6" s="1"/>
  <c r="O21" i="10"/>
  <c r="M40" i="6" s="1"/>
  <c r="N21" i="10"/>
  <c r="L40" i="6" s="1"/>
  <c r="M21" i="10"/>
  <c r="K40" i="6" s="1"/>
  <c r="L21" i="10"/>
  <c r="J40" i="6" s="1"/>
  <c r="K21" i="10"/>
  <c r="I40" i="6" s="1"/>
  <c r="J21" i="10"/>
  <c r="H40" i="6" s="1"/>
  <c r="E21" i="10"/>
  <c r="H21" i="10" s="1"/>
  <c r="F40" i="6" s="1"/>
  <c r="P20" i="10"/>
  <c r="N39" i="6" s="1"/>
  <c r="O20" i="10"/>
  <c r="M39" i="6" s="1"/>
  <c r="N20" i="10"/>
  <c r="L39" i="6" s="1"/>
  <c r="M20" i="10"/>
  <c r="K39" i="6" s="1"/>
  <c r="L20" i="10"/>
  <c r="J39" i="6" s="1"/>
  <c r="K20" i="10"/>
  <c r="I39" i="6" s="1"/>
  <c r="J20" i="10"/>
  <c r="H39" i="6" s="1"/>
  <c r="E20" i="10"/>
  <c r="H20" i="10" s="1"/>
  <c r="F39" i="6" s="1"/>
  <c r="P19" i="10"/>
  <c r="N38" i="6" s="1"/>
  <c r="O19" i="10"/>
  <c r="M38" i="6" s="1"/>
  <c r="N19" i="10"/>
  <c r="L38" i="6" s="1"/>
  <c r="M19" i="10"/>
  <c r="K38" i="6" s="1"/>
  <c r="L19" i="10"/>
  <c r="J38" i="6" s="1"/>
  <c r="K19" i="10"/>
  <c r="I38" i="6" s="1"/>
  <c r="J19" i="10"/>
  <c r="H38" i="6" s="1"/>
  <c r="I19" i="10"/>
  <c r="G38" i="6" s="1"/>
  <c r="H19" i="10"/>
  <c r="F38" i="6" s="1"/>
  <c r="G19" i="10"/>
  <c r="E38" i="6" s="1"/>
  <c r="F19" i="10"/>
  <c r="D38" i="6" s="1"/>
  <c r="P21" i="9"/>
  <c r="N35" i="6" s="1"/>
  <c r="O21" i="9"/>
  <c r="M35" i="6" s="1"/>
  <c r="N21" i="9"/>
  <c r="L35" i="6" s="1"/>
  <c r="M21" i="9"/>
  <c r="K35" i="6" s="1"/>
  <c r="L21" i="9"/>
  <c r="J35" i="6" s="1"/>
  <c r="K21" i="9"/>
  <c r="I35" i="6" s="1"/>
  <c r="J21" i="9"/>
  <c r="H35" i="6" s="1"/>
  <c r="E21" i="9"/>
  <c r="G21" i="9" s="1"/>
  <c r="E35" i="6" s="1"/>
  <c r="P20" i="9"/>
  <c r="N34" i="6" s="1"/>
  <c r="O20" i="9"/>
  <c r="M34" i="6" s="1"/>
  <c r="N20" i="9"/>
  <c r="L34" i="6" s="1"/>
  <c r="M20" i="9"/>
  <c r="K34" i="6" s="1"/>
  <c r="L20" i="9"/>
  <c r="J34" i="6" s="1"/>
  <c r="K20" i="9"/>
  <c r="I34" i="6" s="1"/>
  <c r="J20" i="9"/>
  <c r="H34" i="6" s="1"/>
  <c r="E20" i="9"/>
  <c r="G20" i="9" s="1"/>
  <c r="E34" i="6" s="1"/>
  <c r="P19" i="9"/>
  <c r="N33" i="6" s="1"/>
  <c r="O19" i="9"/>
  <c r="M33" i="6" s="1"/>
  <c r="N19" i="9"/>
  <c r="L33" i="6" s="1"/>
  <c r="M19" i="9"/>
  <c r="K33" i="6" s="1"/>
  <c r="L19" i="9"/>
  <c r="J33" i="6" s="1"/>
  <c r="K19" i="9"/>
  <c r="I33" i="6" s="1"/>
  <c r="J19" i="9"/>
  <c r="H33" i="6" s="1"/>
  <c r="I19" i="9"/>
  <c r="G33" i="6" s="1"/>
  <c r="H19" i="9"/>
  <c r="F33" i="6" s="1"/>
  <c r="G19" i="9"/>
  <c r="E33" i="6" s="1"/>
  <c r="F19" i="9"/>
  <c r="D33" i="6" s="1"/>
  <c r="P21" i="8"/>
  <c r="N30" i="6" s="1"/>
  <c r="O21" i="8"/>
  <c r="M30" i="6" s="1"/>
  <c r="N21" i="8"/>
  <c r="L30" i="6" s="1"/>
  <c r="M21" i="8"/>
  <c r="K30" i="6" s="1"/>
  <c r="L21" i="8"/>
  <c r="J30" i="6" s="1"/>
  <c r="K21" i="8"/>
  <c r="I30" i="6" s="1"/>
  <c r="J21" i="8"/>
  <c r="H30" i="6" s="1"/>
  <c r="E21" i="8"/>
  <c r="H21" i="8" s="1"/>
  <c r="F30" i="6" s="1"/>
  <c r="P20" i="8"/>
  <c r="N29" i="6" s="1"/>
  <c r="O20" i="8"/>
  <c r="M29" i="6" s="1"/>
  <c r="N20" i="8"/>
  <c r="L29" i="6" s="1"/>
  <c r="M20" i="8"/>
  <c r="K29" i="6" s="1"/>
  <c r="L20" i="8"/>
  <c r="J29" i="6" s="1"/>
  <c r="K20" i="8"/>
  <c r="I29" i="6" s="1"/>
  <c r="J20" i="8"/>
  <c r="H29" i="6" s="1"/>
  <c r="E20" i="8"/>
  <c r="H20" i="8" s="1"/>
  <c r="F29" i="6" s="1"/>
  <c r="P19" i="8"/>
  <c r="N28" i="6" s="1"/>
  <c r="O19" i="8"/>
  <c r="M28" i="6" s="1"/>
  <c r="N19" i="8"/>
  <c r="L28" i="6" s="1"/>
  <c r="M19" i="8"/>
  <c r="K28" i="6" s="1"/>
  <c r="L19" i="8"/>
  <c r="J28" i="6" s="1"/>
  <c r="K19" i="8"/>
  <c r="I28" i="6" s="1"/>
  <c r="J19" i="8"/>
  <c r="H28" i="6" s="1"/>
  <c r="I19" i="8"/>
  <c r="G28" i="6" s="1"/>
  <c r="H19" i="8"/>
  <c r="F28" i="6" s="1"/>
  <c r="G19" i="8"/>
  <c r="E28" i="6" s="1"/>
  <c r="F19" i="8"/>
  <c r="D28" i="6" s="1"/>
  <c r="F19" i="7"/>
  <c r="D23" i="6" s="1"/>
  <c r="G19" i="7"/>
  <c r="E23" i="6" s="1"/>
  <c r="H19" i="7"/>
  <c r="F23" i="6" s="1"/>
  <c r="I19" i="7"/>
  <c r="G23" i="6" s="1"/>
  <c r="J19" i="7"/>
  <c r="H23" i="6" s="1"/>
  <c r="K19" i="7"/>
  <c r="I23" i="6" s="1"/>
  <c r="L19" i="7"/>
  <c r="J23" i="6" s="1"/>
  <c r="M19" i="7"/>
  <c r="K23" i="6" s="1"/>
  <c r="N19" i="7"/>
  <c r="L23" i="6" s="1"/>
  <c r="O19" i="7"/>
  <c r="M23" i="6" s="1"/>
  <c r="P19" i="7"/>
  <c r="N23" i="6" s="1"/>
  <c r="E20" i="7"/>
  <c r="J20" i="7"/>
  <c r="H24" i="6" s="1"/>
  <c r="K20" i="7"/>
  <c r="I24" i="6" s="1"/>
  <c r="L20" i="7"/>
  <c r="J24" i="6" s="1"/>
  <c r="M20" i="7"/>
  <c r="K24" i="6" s="1"/>
  <c r="N20" i="7"/>
  <c r="L24" i="6" s="1"/>
  <c r="O20" i="7"/>
  <c r="M24" i="6" s="1"/>
  <c r="P20" i="7"/>
  <c r="N24" i="6" s="1"/>
  <c r="E21" i="7"/>
  <c r="J21" i="7"/>
  <c r="H25" i="6" s="1"/>
  <c r="K21" i="7"/>
  <c r="I25" i="6" s="1"/>
  <c r="L21" i="7"/>
  <c r="J25" i="6" s="1"/>
  <c r="M21" i="7"/>
  <c r="K25" i="6" s="1"/>
  <c r="N21" i="7"/>
  <c r="L25" i="6" s="1"/>
  <c r="O21" i="7"/>
  <c r="M25" i="6" s="1"/>
  <c r="P21" i="7"/>
  <c r="N25" i="6" s="1"/>
  <c r="G21" i="7" l="1"/>
  <c r="E25" i="6" s="1"/>
  <c r="C25" i="6"/>
  <c r="G20" i="7"/>
  <c r="E24" i="6" s="1"/>
  <c r="C24" i="6"/>
  <c r="G20" i="8"/>
  <c r="E29" i="6" s="1"/>
  <c r="H20" i="9"/>
  <c r="F34" i="6" s="1"/>
  <c r="H21" i="9"/>
  <c r="F35" i="6" s="1"/>
  <c r="I21" i="7"/>
  <c r="G25" i="6" s="1"/>
  <c r="F21" i="7"/>
  <c r="D25" i="6" s="1"/>
  <c r="F20" i="7"/>
  <c r="D24" i="6" s="1"/>
  <c r="I20" i="10"/>
  <c r="G39" i="6" s="1"/>
  <c r="I21" i="10"/>
  <c r="G40" i="6" s="1"/>
  <c r="F20" i="10"/>
  <c r="D39" i="6" s="1"/>
  <c r="G20" i="10"/>
  <c r="E39" i="6" s="1"/>
  <c r="G21" i="10"/>
  <c r="E40" i="6" s="1"/>
  <c r="F21" i="10"/>
  <c r="D40" i="6" s="1"/>
  <c r="I20" i="9"/>
  <c r="G34" i="6" s="1"/>
  <c r="I21" i="9"/>
  <c r="G35" i="6" s="1"/>
  <c r="F20" i="9"/>
  <c r="D34" i="6" s="1"/>
  <c r="F21" i="9"/>
  <c r="D35" i="6" s="1"/>
  <c r="I20" i="8"/>
  <c r="G29" i="6" s="1"/>
  <c r="I21" i="8"/>
  <c r="G30" i="6" s="1"/>
  <c r="F20" i="8"/>
  <c r="D29" i="6" s="1"/>
  <c r="F21" i="8"/>
  <c r="D30" i="6" s="1"/>
  <c r="G21" i="8"/>
  <c r="E30" i="6" s="1"/>
  <c r="I20" i="7"/>
  <c r="G24" i="6" s="1"/>
  <c r="H21" i="7"/>
  <c r="F25" i="6" s="1"/>
  <c r="H20" i="7"/>
  <c r="F24" i="6" s="1"/>
  <c r="M19" i="5"/>
  <c r="K18" i="6" s="1"/>
  <c r="I19" i="5"/>
  <c r="G18" i="6" s="1"/>
  <c r="P21" i="5"/>
  <c r="N20" i="6" s="1"/>
  <c r="L21" i="5"/>
  <c r="J20" i="6" s="1"/>
  <c r="E21" i="5"/>
  <c r="C20" i="6" s="1"/>
  <c r="P20" i="5"/>
  <c r="N19" i="6" s="1"/>
  <c r="M20" i="5"/>
  <c r="K19" i="6" s="1"/>
  <c r="L20" i="5"/>
  <c r="J19" i="6" s="1"/>
  <c r="E20" i="5"/>
  <c r="C19" i="6" s="1"/>
  <c r="P19" i="4"/>
  <c r="N13" i="6" s="1"/>
  <c r="N19" i="4"/>
  <c r="L13" i="6" s="1"/>
  <c r="M19" i="4"/>
  <c r="K13" i="6" s="1"/>
  <c r="L19" i="4"/>
  <c r="J13" i="6" s="1"/>
  <c r="I19" i="4"/>
  <c r="G13" i="6" s="1"/>
  <c r="H19" i="4"/>
  <c r="F13" i="6" s="1"/>
  <c r="F19" i="4"/>
  <c r="D13" i="6" s="1"/>
  <c r="P21" i="4"/>
  <c r="N15" i="6" s="1"/>
  <c r="O21" i="4"/>
  <c r="M15" i="6" s="1"/>
  <c r="L21" i="4"/>
  <c r="J15" i="6" s="1"/>
  <c r="K21" i="4"/>
  <c r="I15" i="6" s="1"/>
  <c r="P20" i="4"/>
  <c r="N14" i="6" s="1"/>
  <c r="O20" i="4"/>
  <c r="M14" i="6" s="1"/>
  <c r="L20" i="4"/>
  <c r="J14" i="6" s="1"/>
  <c r="K20" i="4"/>
  <c r="I14" i="6" s="1"/>
  <c r="O21" i="5"/>
  <c r="M20" i="6" s="1"/>
  <c r="N21" i="5"/>
  <c r="L20" i="6" s="1"/>
  <c r="M21" i="5"/>
  <c r="K20" i="6" s="1"/>
  <c r="K21" i="5"/>
  <c r="I20" i="6" s="1"/>
  <c r="J21" i="5"/>
  <c r="H20" i="6" s="1"/>
  <c r="O20" i="5"/>
  <c r="M19" i="6" s="1"/>
  <c r="N20" i="5"/>
  <c r="L19" i="6" s="1"/>
  <c r="K20" i="5"/>
  <c r="I19" i="6" s="1"/>
  <c r="J20" i="5"/>
  <c r="H19" i="6" s="1"/>
  <c r="P19" i="5"/>
  <c r="N18" i="6" s="1"/>
  <c r="O19" i="5"/>
  <c r="M18" i="6" s="1"/>
  <c r="N19" i="5"/>
  <c r="L18" i="6" s="1"/>
  <c r="L19" i="5"/>
  <c r="J18" i="6" s="1"/>
  <c r="K19" i="5"/>
  <c r="I18" i="6" s="1"/>
  <c r="J19" i="5"/>
  <c r="H18" i="6" s="1"/>
  <c r="H19" i="5"/>
  <c r="F18" i="6" s="1"/>
  <c r="G19" i="5"/>
  <c r="E18" i="6" s="1"/>
  <c r="F19" i="5"/>
  <c r="D18" i="6" s="1"/>
  <c r="N21" i="4"/>
  <c r="L15" i="6" s="1"/>
  <c r="M21" i="4"/>
  <c r="K15" i="6" s="1"/>
  <c r="J21" i="4"/>
  <c r="H15" i="6" s="1"/>
  <c r="E21" i="4"/>
  <c r="F21" i="4" s="1"/>
  <c r="D15" i="6" s="1"/>
  <c r="N20" i="4"/>
  <c r="L14" i="6" s="1"/>
  <c r="M20" i="4"/>
  <c r="K14" i="6" s="1"/>
  <c r="J20" i="4"/>
  <c r="H14" i="6" s="1"/>
  <c r="E20" i="4"/>
  <c r="H20" i="4" s="1"/>
  <c r="F14" i="6" s="1"/>
  <c r="O19" i="4"/>
  <c r="M13" i="6" s="1"/>
  <c r="K19" i="4"/>
  <c r="I13" i="6" s="1"/>
  <c r="J19" i="4"/>
  <c r="H13" i="6" s="1"/>
  <c r="G19" i="4"/>
  <c r="E13" i="6" s="1"/>
  <c r="P21" i="3"/>
  <c r="N10" i="6" s="1"/>
  <c r="O21" i="3"/>
  <c r="M10" i="6" s="1"/>
  <c r="N21" i="3"/>
  <c r="L10" i="6" s="1"/>
  <c r="M21" i="3"/>
  <c r="K10" i="6" s="1"/>
  <c r="L21" i="3"/>
  <c r="J10" i="6" s="1"/>
  <c r="K21" i="3"/>
  <c r="I10" i="6" s="1"/>
  <c r="J21" i="3"/>
  <c r="H10" i="6" s="1"/>
  <c r="E21" i="3"/>
  <c r="C10" i="6" s="1"/>
  <c r="P20" i="3"/>
  <c r="N9" i="6" s="1"/>
  <c r="O20" i="3"/>
  <c r="M9" i="6" s="1"/>
  <c r="N20" i="3"/>
  <c r="L9" i="6"/>
  <c r="M20" i="3"/>
  <c r="K9" i="6" s="1"/>
  <c r="L20" i="3"/>
  <c r="J9" i="6" s="1"/>
  <c r="K20" i="3"/>
  <c r="I9" i="6" s="1"/>
  <c r="J20" i="3"/>
  <c r="H9" i="6" s="1"/>
  <c r="E20" i="3"/>
  <c r="C9" i="6" s="1"/>
  <c r="P19" i="3"/>
  <c r="N8" i="6" s="1"/>
  <c r="O19" i="3"/>
  <c r="M8" i="6" s="1"/>
  <c r="N19" i="3"/>
  <c r="L8" i="6" s="1"/>
  <c r="M19" i="3"/>
  <c r="K8" i="6" s="1"/>
  <c r="L19" i="3"/>
  <c r="J8" i="6" s="1"/>
  <c r="K19" i="3"/>
  <c r="I8" i="6" s="1"/>
  <c r="J19" i="3"/>
  <c r="H8" i="6" s="1"/>
  <c r="I19" i="3"/>
  <c r="G8" i="6" s="1"/>
  <c r="H19" i="3"/>
  <c r="F8" i="6" s="1"/>
  <c r="G19" i="3"/>
  <c r="E8" i="6" s="1"/>
  <c r="F19" i="3"/>
  <c r="D8" i="6" s="1"/>
  <c r="P21" i="2"/>
  <c r="N5" i="6" s="1"/>
  <c r="O21" i="2"/>
  <c r="M5" i="6" s="1"/>
  <c r="N21" i="2"/>
  <c r="L5" i="6" s="1"/>
  <c r="M21" i="2"/>
  <c r="K5" i="6" s="1"/>
  <c r="L21" i="2"/>
  <c r="J5" i="6" s="1"/>
  <c r="K21" i="2"/>
  <c r="I5" i="6" s="1"/>
  <c r="P20" i="2"/>
  <c r="N4" i="6" s="1"/>
  <c r="O20" i="2"/>
  <c r="M4" i="6" s="1"/>
  <c r="N20" i="2"/>
  <c r="L4" i="6" s="1"/>
  <c r="M20" i="2"/>
  <c r="K4" i="6" s="1"/>
  <c r="L20" i="2"/>
  <c r="J4" i="6" s="1"/>
  <c r="K20" i="2"/>
  <c r="I4" i="6" s="1"/>
  <c r="P19" i="2"/>
  <c r="N3" i="6" s="1"/>
  <c r="O19" i="2"/>
  <c r="M3" i="6" s="1"/>
  <c r="N19" i="2"/>
  <c r="L3" i="6" s="1"/>
  <c r="M19" i="2"/>
  <c r="K3" i="6" s="1"/>
  <c r="L19" i="2"/>
  <c r="J3" i="6" s="1"/>
  <c r="K19" i="2"/>
  <c r="I3" i="6" s="1"/>
  <c r="J21" i="2"/>
  <c r="H5" i="6" s="1"/>
  <c r="J20" i="2"/>
  <c r="H4" i="6" s="1"/>
  <c r="E20" i="2"/>
  <c r="H20" i="2" s="1"/>
  <c r="F4" i="6" s="1"/>
  <c r="J19" i="2"/>
  <c r="H3" i="6" s="1"/>
  <c r="I19" i="2"/>
  <c r="G3" i="6" s="1"/>
  <c r="H19" i="2"/>
  <c r="F3" i="6" s="1"/>
  <c r="G19" i="2"/>
  <c r="E3" i="6" s="1"/>
  <c r="F19" i="2"/>
  <c r="D3" i="6"/>
  <c r="E21" i="2"/>
  <c r="I21" i="2" s="1"/>
  <c r="G5" i="6" s="1"/>
  <c r="H20" i="3"/>
  <c r="F9" i="6" s="1"/>
  <c r="G20" i="3" l="1"/>
  <c r="E9" i="6" s="1"/>
  <c r="I20" i="3"/>
  <c r="G9" i="6" s="1"/>
  <c r="F20" i="3"/>
  <c r="D9" i="6" s="1"/>
  <c r="H21" i="2"/>
  <c r="F5" i="6" s="1"/>
  <c r="H21" i="3"/>
  <c r="F10" i="6" s="1"/>
  <c r="F21" i="2"/>
  <c r="D5" i="6" s="1"/>
  <c r="G21" i="3"/>
  <c r="E10" i="6" s="1"/>
  <c r="G21" i="2"/>
  <c r="E5" i="6" s="1"/>
  <c r="I21" i="3"/>
  <c r="G10" i="6" s="1"/>
  <c r="C5" i="6"/>
  <c r="F21" i="3"/>
  <c r="D10" i="6" s="1"/>
  <c r="G20" i="2"/>
  <c r="E4" i="6" s="1"/>
  <c r="H21" i="5"/>
  <c r="F20" i="6" s="1"/>
  <c r="F21" i="5"/>
  <c r="D20" i="6" s="1"/>
  <c r="H20" i="5"/>
  <c r="F19" i="6" s="1"/>
  <c r="I20" i="5"/>
  <c r="G19" i="6" s="1"/>
  <c r="F20" i="2"/>
  <c r="D4" i="6" s="1"/>
  <c r="C4" i="6"/>
  <c r="I20" i="2"/>
  <c r="G4" i="6" s="1"/>
  <c r="G21" i="5"/>
  <c r="E20" i="6" s="1"/>
  <c r="I21" i="5"/>
  <c r="G20" i="6" s="1"/>
  <c r="G20" i="5"/>
  <c r="E19" i="6" s="1"/>
  <c r="F20" i="5"/>
  <c r="D19" i="6" s="1"/>
  <c r="I20" i="4"/>
  <c r="G14" i="6" s="1"/>
  <c r="H21" i="4"/>
  <c r="F15" i="6" s="1"/>
  <c r="G21" i="4"/>
  <c r="E15" i="6" s="1"/>
  <c r="C15" i="6"/>
  <c r="I21" i="4"/>
  <c r="G15" i="6" s="1"/>
  <c r="F20" i="4"/>
  <c r="D14" i="6" s="1"/>
  <c r="C14" i="6"/>
  <c r="G20" i="4"/>
  <c r="E14" i="6" s="1"/>
</calcChain>
</file>

<file path=xl/sharedStrings.xml><?xml version="1.0" encoding="utf-8"?>
<sst xmlns="http://schemas.openxmlformats.org/spreadsheetml/2006/main" count="735" uniqueCount="34">
  <si>
    <t>Q1</t>
  </si>
  <si>
    <t>Chart Completed</t>
  </si>
  <si>
    <t>Uploaded to Helix</t>
  </si>
  <si>
    <t>Correct Form Used</t>
  </si>
  <si>
    <t>MPM Used</t>
  </si>
  <si>
    <t>Patient &amp; Procedure Details</t>
  </si>
  <si>
    <t>Surgical Checklist</t>
  </si>
  <si>
    <t>Premedication &amp; Induction</t>
  </si>
  <si>
    <t>Monitoring</t>
  </si>
  <si>
    <t>Additional Information</t>
  </si>
  <si>
    <t>Notes</t>
  </si>
  <si>
    <t>Recovery Notes</t>
  </si>
  <si>
    <t>Clinic Average</t>
  </si>
  <si>
    <t>GA</t>
  </si>
  <si>
    <t>Sedation</t>
  </si>
  <si>
    <t>Q2</t>
  </si>
  <si>
    <t>Q3</t>
  </si>
  <si>
    <t>Q4</t>
  </si>
  <si>
    <t>Helix Case</t>
  </si>
  <si>
    <t>Date</t>
  </si>
  <si>
    <t>Patient  Client Name</t>
  </si>
  <si>
    <t>Surgeon Nurse</t>
  </si>
  <si>
    <t>GA/Sedation</t>
  </si>
  <si>
    <t>Comments</t>
  </si>
  <si>
    <t>Action Required</t>
  </si>
  <si>
    <t>Action Taken</t>
  </si>
  <si>
    <t>Date Completed</t>
  </si>
  <si>
    <t>Yes or No (Please select from drop down menu)</t>
  </si>
  <si>
    <t>Score 1 -3 (See Guidance notes &amp; select from drop down menu)</t>
  </si>
  <si>
    <t>Yes</t>
  </si>
  <si>
    <t>No</t>
  </si>
  <si>
    <t>2018 Q1</t>
  </si>
  <si>
    <t xml:space="preserve">This work is licensed under a Creative Commons Attribution 4.0 International License. Feel free to adapt and share this document with acknowledgement to RCVS Knowledge and the author of the audit example, Vets Now Macclesfield. </t>
  </si>
  <si>
    <r>
      <t>This example was last updated in 2018.</t>
    </r>
    <r>
      <rPr>
        <sz val="10"/>
        <color theme="1"/>
        <rFont val="Calibri"/>
        <family val="2"/>
        <scheme val="minor"/>
      </rPr>
      <t xml:space="preserve"> This information is provided for use for educational purposes. We do not warrant that information provided will meet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animal health or medical requirements.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</si>
</sst>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1" fillId="5" borderId="5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1" fillId="5" borderId="4" xfId="0" applyNumberFormat="1" applyFont="1" applyFill="1" applyBorder="1" applyAlignment="1">
      <alignment horizontal="center" vertical="center"/>
    </xf>
    <xf numFmtId="9" fontId="1" fillId="7" borderId="16" xfId="0" applyNumberFormat="1" applyFont="1" applyFill="1" applyBorder="1" applyAlignment="1">
      <alignment horizontal="center" vertical="center" wrapText="1"/>
    </xf>
    <xf numFmtId="9" fontId="1" fillId="7" borderId="13" xfId="0" applyNumberFormat="1" applyFont="1" applyFill="1" applyBorder="1" applyAlignment="1">
      <alignment horizontal="center" vertical="center" wrapText="1"/>
    </xf>
    <xf numFmtId="9" fontId="1" fillId="6" borderId="3" xfId="0" applyNumberFormat="1" applyFont="1" applyFill="1" applyBorder="1" applyAlignment="1">
      <alignment horizontal="center" vertical="center"/>
    </xf>
    <xf numFmtId="9" fontId="1" fillId="7" borderId="6" xfId="0" applyNumberFormat="1" applyFont="1" applyFill="1" applyBorder="1" applyAlignment="1">
      <alignment horizontal="center" vertical="center"/>
    </xf>
    <xf numFmtId="9" fontId="1" fillId="6" borderId="1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center" wrapText="1"/>
    </xf>
    <xf numFmtId="9" fontId="8" fillId="6" borderId="3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8" fillId="5" borderId="4" xfId="0" applyNumberFormat="1" applyFont="1" applyFill="1" applyBorder="1" applyAlignment="1">
      <alignment horizontal="center" vertical="center"/>
    </xf>
    <xf numFmtId="9" fontId="8" fillId="5" borderId="5" xfId="0" applyNumberFormat="1" applyFont="1" applyFill="1" applyBorder="1" applyAlignment="1">
      <alignment horizontal="center" vertical="center"/>
    </xf>
    <xf numFmtId="9" fontId="8" fillId="7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9" fontId="8" fillId="7" borderId="16" xfId="0" applyNumberFormat="1" applyFont="1" applyFill="1" applyBorder="1" applyAlignment="1">
      <alignment horizontal="center" vertical="center" wrapText="1"/>
    </xf>
    <xf numFmtId="9" fontId="8" fillId="7" borderId="13" xfId="0" applyNumberFormat="1" applyFont="1" applyFill="1" applyBorder="1" applyAlignment="1">
      <alignment horizontal="center" vertical="center" wrapText="1"/>
    </xf>
    <xf numFmtId="9" fontId="8" fillId="6" borderId="1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indent="1"/>
    </xf>
    <xf numFmtId="164" fontId="0" fillId="0" borderId="27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0" fontId="17" fillId="0" borderId="27" xfId="0" applyFont="1" applyBorder="1" applyAlignment="1">
      <alignment horizontal="left" indent="1"/>
    </xf>
    <xf numFmtId="16" fontId="14" fillId="0" borderId="6" xfId="0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4" fillId="0" borderId="6" xfId="0" applyNumberFormat="1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3"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88900</xdr:rowOff>
    </xdr:from>
    <xdr:to>
      <xdr:col>1</xdr:col>
      <xdr:colOff>695522</xdr:colOff>
      <xdr:row>46</xdr:row>
      <xdr:rowOff>123135</xdr:rowOff>
    </xdr:to>
    <xdr:pic>
      <xdr:nvPicPr>
        <xdr:cNvPr id="4" name="Picture 3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10947400"/>
          <a:ext cx="1317822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125461</xdr:rowOff>
    </xdr:from>
    <xdr:to>
      <xdr:col>1</xdr:col>
      <xdr:colOff>688818</xdr:colOff>
      <xdr:row>46</xdr:row>
      <xdr:rowOff>120247</xdr:rowOff>
    </xdr:to>
    <xdr:pic>
      <xdr:nvPicPr>
        <xdr:cNvPr id="3" name="Picture 2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11047461"/>
          <a:ext cx="1312273" cy="73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130629</xdr:rowOff>
    </xdr:from>
    <xdr:to>
      <xdr:col>1</xdr:col>
      <xdr:colOff>490508</xdr:colOff>
      <xdr:row>26</xdr:row>
      <xdr:rowOff>5206</xdr:rowOff>
    </xdr:to>
    <xdr:pic>
      <xdr:nvPicPr>
        <xdr:cNvPr id="3" name="Picture 2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4419600"/>
          <a:ext cx="1317822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97970</xdr:rowOff>
    </xdr:from>
    <xdr:to>
      <xdr:col>1</xdr:col>
      <xdr:colOff>490508</xdr:colOff>
      <xdr:row>25</xdr:row>
      <xdr:rowOff>146720</xdr:rowOff>
    </xdr:to>
    <xdr:pic>
      <xdr:nvPicPr>
        <xdr:cNvPr id="3" name="Picture 2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4343399"/>
          <a:ext cx="1317822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115956</xdr:rowOff>
    </xdr:from>
    <xdr:to>
      <xdr:col>1</xdr:col>
      <xdr:colOff>489561</xdr:colOff>
      <xdr:row>26</xdr:row>
      <xdr:rowOff>132522</xdr:rowOff>
    </xdr:to>
    <xdr:pic>
      <xdr:nvPicPr>
        <xdr:cNvPr id="2" name="Picture 1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4522304"/>
          <a:ext cx="1317822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1</xdr:col>
      <xdr:colOff>494615</xdr:colOff>
      <xdr:row>26</xdr:row>
      <xdr:rowOff>110261</xdr:rowOff>
    </xdr:to>
    <xdr:pic>
      <xdr:nvPicPr>
        <xdr:cNvPr id="3" name="Picture 2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4429125"/>
          <a:ext cx="1313765" cy="7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161925</xdr:rowOff>
    </xdr:from>
    <xdr:to>
      <xdr:col>1</xdr:col>
      <xdr:colOff>494615</xdr:colOff>
      <xdr:row>24</xdr:row>
      <xdr:rowOff>167411</xdr:rowOff>
    </xdr:to>
    <xdr:pic>
      <xdr:nvPicPr>
        <xdr:cNvPr id="3" name="Picture 2" descr="cid:image008.jpg@01D50FD8.1987CB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3" t="16918" r="42929" b="1650"/>
        <a:stretch/>
      </xdr:blipFill>
      <xdr:spPr bwMode="auto">
        <a:xfrm>
          <a:off x="0" y="5200650"/>
          <a:ext cx="1313765" cy="700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sley.moore\AppData\Local\Microsoft\Windows\Temporary%20Internet%20Files\Content.IE5\ZVNXLHFL\Aberdeen%20Anaesthetic%20monitoring%20chart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7 Q1"/>
      <sheetName val="Q2"/>
      <sheetName val="Q3"/>
      <sheetName val="Q4"/>
      <sheetName val="2018 Q1"/>
      <sheetName val="2018 Q2"/>
      <sheetName val="2018 Q3"/>
      <sheetName val="2018 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tabSelected="1" topLeftCell="A37" zoomScale="99" zoomScaleNormal="99" workbookViewId="0">
      <selection activeCell="C46" sqref="C46"/>
    </sheetView>
  </sheetViews>
  <sheetFormatPr defaultColWidth="9.109375" defaultRowHeight="14.4" x14ac:dyDescent="0.3"/>
  <cols>
    <col min="1" max="1" width="9.109375" style="84"/>
    <col min="2" max="2" width="15" style="84" bestFit="1" customWidth="1"/>
    <col min="3" max="3" width="12" style="84" customWidth="1"/>
    <col min="4" max="4" width="10.6640625" style="85" customWidth="1"/>
    <col min="5" max="5" width="13.5546875" style="85" customWidth="1"/>
    <col min="6" max="6" width="13.6640625" style="85" customWidth="1"/>
    <col min="7" max="7" width="10.44140625" style="84" customWidth="1"/>
    <col min="8" max="8" width="13.6640625" style="85" customWidth="1"/>
    <col min="9" max="9" width="13.5546875" style="85" customWidth="1"/>
    <col min="10" max="14" width="13.6640625" style="84" customWidth="1"/>
    <col min="15" max="16384" width="9.109375" style="84"/>
  </cols>
  <sheetData>
    <row r="1" spans="1:14" ht="15" thickBot="1" x14ac:dyDescent="0.35"/>
    <row r="2" spans="1:14" s="2" customFormat="1" ht="43.8" thickBot="1" x14ac:dyDescent="0.35">
      <c r="A2" s="27" t="s">
        <v>0</v>
      </c>
      <c r="B2" s="28"/>
      <c r="C2" s="28"/>
      <c r="D2" s="29" t="s">
        <v>1</v>
      </c>
      <c r="E2" s="30" t="s">
        <v>2</v>
      </c>
      <c r="F2" s="30" t="s">
        <v>3</v>
      </c>
      <c r="G2" s="31" t="s">
        <v>4</v>
      </c>
      <c r="H2" s="6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7" t="s">
        <v>11</v>
      </c>
    </row>
    <row r="3" spans="1:14" s="86" customFormat="1" ht="15" customHeight="1" thickBot="1" x14ac:dyDescent="0.35">
      <c r="B3" s="87" t="s">
        <v>12</v>
      </c>
      <c r="C3" s="87"/>
      <c r="D3" s="14">
        <f xml:space="preserve"> IFERROR( 'Q1'!F19, " " )</f>
        <v>0.8</v>
      </c>
      <c r="E3" s="15">
        <f xml:space="preserve"> IFERROR( 'Q1'!G19, " " )</f>
        <v>0.8</v>
      </c>
      <c r="F3" s="15">
        <f xml:space="preserve"> IFERROR( 'Q1'!H19, " " )</f>
        <v>0.8</v>
      </c>
      <c r="G3" s="22">
        <f xml:space="preserve"> IFERROR( 'Q1'!I19, " " )</f>
        <v>0.46666666666666667</v>
      </c>
      <c r="H3" s="26">
        <f xml:space="preserve"> IFERROR( 'Q1'!J19, " " )</f>
        <v>2</v>
      </c>
      <c r="I3" s="16">
        <f xml:space="preserve"> IFERROR( 'Q1'!K19, " " )</f>
        <v>2</v>
      </c>
      <c r="J3" s="17">
        <f xml:space="preserve"> IFERROR( 'Q1'!L19, " " )</f>
        <v>2</v>
      </c>
      <c r="K3" s="17">
        <f xml:space="preserve"> IFERROR( 'Q1'!M19, " " )</f>
        <v>2</v>
      </c>
      <c r="L3" s="17">
        <f xml:space="preserve"> IFERROR( 'Q1'!N19, " " )</f>
        <v>2</v>
      </c>
      <c r="M3" s="17">
        <f xml:space="preserve"> IFERROR( 'Q1'!O19, " " )</f>
        <v>2</v>
      </c>
      <c r="N3" s="18">
        <f xml:space="preserve"> IFERROR( 'Q1'!P19, " " )</f>
        <v>2</v>
      </c>
    </row>
    <row r="4" spans="1:14" s="86" customFormat="1" x14ac:dyDescent="0.3">
      <c r="B4" s="87" t="s">
        <v>13</v>
      </c>
      <c r="C4" s="88">
        <f xml:space="preserve"> 'Q1'!E20</f>
        <v>8</v>
      </c>
      <c r="D4" s="19">
        <f xml:space="preserve"> IFERROR( 'Q1'!F20, " " )</f>
        <v>0.75</v>
      </c>
      <c r="E4" s="5">
        <f xml:space="preserve"> IFERROR( 'Q1'!G20, " " )</f>
        <v>0.75</v>
      </c>
      <c r="F4" s="5">
        <f xml:space="preserve"> IFERROR( 'Q1'!H20, " " )</f>
        <v>0.75</v>
      </c>
      <c r="G4" s="23">
        <f xml:space="preserve"> IFERROR( 'Q1'!I20, " " )</f>
        <v>0.625</v>
      </c>
      <c r="H4" s="8">
        <f xml:space="preserve"> IFERROR( 'Q1'!J20, " " )</f>
        <v>2</v>
      </c>
      <c r="I4" s="3">
        <f xml:space="preserve"> IFERROR( 'Q1'!K20, " " )</f>
        <v>2</v>
      </c>
      <c r="J4" s="4">
        <f xml:space="preserve"> IFERROR( 'Q1'!L20, " " )</f>
        <v>2</v>
      </c>
      <c r="K4" s="4">
        <f xml:space="preserve"> IFERROR( 'Q1'!M20, " " )</f>
        <v>2</v>
      </c>
      <c r="L4" s="4">
        <f xml:space="preserve"> IFERROR( 'Q1'!N20, " " )</f>
        <v>2</v>
      </c>
      <c r="M4" s="4">
        <f xml:space="preserve"> IFERROR( 'Q1'!O20, " " )</f>
        <v>2</v>
      </c>
      <c r="N4" s="9">
        <f xml:space="preserve"> IFERROR( 'Q1'!P20, " " )</f>
        <v>2</v>
      </c>
    </row>
    <row r="5" spans="1:14" s="86" customFormat="1" ht="15" thickBot="1" x14ac:dyDescent="0.35">
      <c r="B5" s="25" t="s">
        <v>14</v>
      </c>
      <c r="C5" s="89">
        <f xml:space="preserve"> 'Q1'!E21</f>
        <v>7</v>
      </c>
      <c r="D5" s="20">
        <f xml:space="preserve"> IFERROR( 'Q1'!F21, " " )</f>
        <v>0.8571428571428571</v>
      </c>
      <c r="E5" s="21">
        <f xml:space="preserve"> IFERROR( 'Q1'!G21, " " )</f>
        <v>0.8571428571428571</v>
      </c>
      <c r="F5" s="21">
        <f xml:space="preserve"> IFERROR( 'Q1'!H21, " " )</f>
        <v>0.8571428571428571</v>
      </c>
      <c r="G5" s="24">
        <f xml:space="preserve"> IFERROR( 'Q1'!I21, " " )</f>
        <v>0.2857142857142857</v>
      </c>
      <c r="H5" s="10">
        <f xml:space="preserve"> IFERROR( 'Q1'!J21, " " )</f>
        <v>3</v>
      </c>
      <c r="I5" s="11">
        <f xml:space="preserve"> IFERROR( 'Q1'!K21, " " )</f>
        <v>2</v>
      </c>
      <c r="J5" s="12">
        <f xml:space="preserve"> IFERROR( 'Q1'!L21, " " )</f>
        <v>2</v>
      </c>
      <c r="K5" s="12">
        <f xml:space="preserve"> IFERROR( 'Q1'!M21, " " )</f>
        <v>1</v>
      </c>
      <c r="L5" s="12">
        <f xml:space="preserve"> IFERROR( 'Q1'!N21, " " )</f>
        <v>2</v>
      </c>
      <c r="M5" s="12">
        <f xml:space="preserve"> IFERROR( 'Q1'!O21, " " )</f>
        <v>2</v>
      </c>
      <c r="N5" s="13">
        <f xml:space="preserve"> IFERROR( 'Q1'!P21, " " )</f>
        <v>1</v>
      </c>
    </row>
    <row r="6" spans="1:14" ht="15" thickBot="1" x14ac:dyDescent="0.35"/>
    <row r="7" spans="1:14" ht="43.8" thickBot="1" x14ac:dyDescent="0.35">
      <c r="A7" s="27" t="s">
        <v>15</v>
      </c>
      <c r="B7" s="28"/>
      <c r="C7" s="28"/>
      <c r="D7" s="29" t="s">
        <v>1</v>
      </c>
      <c r="E7" s="30" t="s">
        <v>2</v>
      </c>
      <c r="F7" s="30" t="s">
        <v>3</v>
      </c>
      <c r="G7" s="31" t="s">
        <v>4</v>
      </c>
      <c r="H7" s="6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7" t="s">
        <v>11</v>
      </c>
    </row>
    <row r="8" spans="1:14" ht="15" thickBot="1" x14ac:dyDescent="0.35">
      <c r="A8" s="86"/>
      <c r="B8" s="87" t="s">
        <v>12</v>
      </c>
      <c r="C8" s="87"/>
      <c r="D8" s="14">
        <f xml:space="preserve"> IFERROR( 'Q2'!F19, " " )</f>
        <v>0.9285714285714286</v>
      </c>
      <c r="E8" s="15">
        <f xml:space="preserve"> IFERROR( 'Q2'!G19, " " )</f>
        <v>0.9285714285714286</v>
      </c>
      <c r="F8" s="15">
        <f xml:space="preserve"> IFERROR( 'Q2'!H19, " " )</f>
        <v>0.9285714285714286</v>
      </c>
      <c r="G8" s="22">
        <f xml:space="preserve"> IFERROR( 'Q2'!I19, " " )</f>
        <v>0.35714285714285715</v>
      </c>
      <c r="H8" s="26">
        <f xml:space="preserve"> IFERROR( 'Q2'!J19, " " )</f>
        <v>3</v>
      </c>
      <c r="I8" s="16">
        <f xml:space="preserve"> IFERROR( 'Q2'!K19, " " )</f>
        <v>3</v>
      </c>
      <c r="J8" s="17">
        <f xml:space="preserve"> IFERROR( 'Q2'!L19, " " )</f>
        <v>2</v>
      </c>
      <c r="K8" s="17">
        <f xml:space="preserve"> IFERROR( 'Q2'!M19, " " )</f>
        <v>1</v>
      </c>
      <c r="L8" s="17">
        <f xml:space="preserve"> IFERROR( 'Q2'!N19, " " )</f>
        <v>2</v>
      </c>
      <c r="M8" s="17">
        <f xml:space="preserve"> IFERROR( 'Q2'!O19, " " )</f>
        <v>1</v>
      </c>
      <c r="N8" s="18">
        <f xml:space="preserve"> IFERROR( 'Q2'!P19, " " )</f>
        <v>1</v>
      </c>
    </row>
    <row r="9" spans="1:14" x14ac:dyDescent="0.3">
      <c r="A9" s="86"/>
      <c r="B9" s="87" t="s">
        <v>13</v>
      </c>
      <c r="C9" s="88">
        <f xml:space="preserve"> IFERROR( 'Q2'!E20, " " )</f>
        <v>4</v>
      </c>
      <c r="D9" s="19">
        <f xml:space="preserve"> IFERROR( 'Q2'!F20, " " )</f>
        <v>1</v>
      </c>
      <c r="E9" s="5">
        <f xml:space="preserve"> IFERROR( 'Q2'!G20, " " )</f>
        <v>1</v>
      </c>
      <c r="F9" s="5">
        <f xml:space="preserve"> IFERROR( 'Q2'!H20, " " )</f>
        <v>1</v>
      </c>
      <c r="G9" s="23">
        <f xml:space="preserve"> IFERROR( 'Q2'!I20, " " )</f>
        <v>1</v>
      </c>
      <c r="H9" s="8">
        <f xml:space="preserve"> IFERROR( 'Q2'!J20, " " )</f>
        <v>3</v>
      </c>
      <c r="I9" s="3">
        <f xml:space="preserve"> IFERROR( 'Q2'!K20, " " )</f>
        <v>3</v>
      </c>
      <c r="J9" s="4">
        <f xml:space="preserve"> IFERROR( 'Q2'!L20, " " )</f>
        <v>3</v>
      </c>
      <c r="K9" s="4">
        <f xml:space="preserve"> IFERROR( 'Q2'!M20, " " )</f>
        <v>2</v>
      </c>
      <c r="L9" s="4">
        <f xml:space="preserve"> IFERROR( 'Q2'!N20, " " )</f>
        <v>3</v>
      </c>
      <c r="M9" s="4">
        <f xml:space="preserve"> IFERROR( 'Q2'!O20, " " )</f>
        <v>2</v>
      </c>
      <c r="N9" s="9">
        <f xml:space="preserve"> IFERROR( 'Q2'!P20, " " )</f>
        <v>2</v>
      </c>
    </row>
    <row r="10" spans="1:14" ht="15" thickBot="1" x14ac:dyDescent="0.35">
      <c r="A10" s="86"/>
      <c r="B10" s="25" t="s">
        <v>14</v>
      </c>
      <c r="C10" s="89">
        <f xml:space="preserve"> IFERROR( 'Q2'!E21, " " )</f>
        <v>11</v>
      </c>
      <c r="D10" s="20">
        <f xml:space="preserve"> IFERROR( 'Q2'!F21, " " )</f>
        <v>0.81818181818181823</v>
      </c>
      <c r="E10" s="21">
        <f xml:space="preserve"> IFERROR( 'Q2'!G21, " " )</f>
        <v>0.81818181818181823</v>
      </c>
      <c r="F10" s="21">
        <f xml:space="preserve"> IFERROR( 'Q2'!H21, " " )</f>
        <v>0.81818181818181823</v>
      </c>
      <c r="G10" s="24">
        <f xml:space="preserve"> IFERROR( 'Q2'!I21, " " )</f>
        <v>9.0909090909090912E-2</v>
      </c>
      <c r="H10" s="10">
        <f xml:space="preserve"> IFERROR( 'Q2'!J21, " " )</f>
        <v>3</v>
      </c>
      <c r="I10" s="11">
        <f xml:space="preserve"> IFERROR( 'Q2'!K21, " " )</f>
        <v>2</v>
      </c>
      <c r="J10" s="12">
        <f xml:space="preserve"> IFERROR( 'Q2'!L21, " " )</f>
        <v>2</v>
      </c>
      <c r="K10" s="12">
        <f xml:space="preserve"> IFERROR( 'Q2'!M21, " " )</f>
        <v>1</v>
      </c>
      <c r="L10" s="12">
        <f xml:space="preserve"> IFERROR( 'Q2'!N21, " " )</f>
        <v>1</v>
      </c>
      <c r="M10" s="12">
        <f xml:space="preserve"> IFERROR( 'Q2'!O21, " " )</f>
        <v>1</v>
      </c>
      <c r="N10" s="13">
        <f xml:space="preserve"> IFERROR( 'Q2'!P21, " " )</f>
        <v>1</v>
      </c>
    </row>
    <row r="11" spans="1:14" ht="15" thickBot="1" x14ac:dyDescent="0.35"/>
    <row r="12" spans="1:14" ht="43.8" thickBot="1" x14ac:dyDescent="0.35">
      <c r="A12" s="27" t="s">
        <v>16</v>
      </c>
      <c r="B12" s="28"/>
      <c r="C12" s="28"/>
      <c r="D12" s="29" t="s">
        <v>1</v>
      </c>
      <c r="E12" s="30" t="s">
        <v>2</v>
      </c>
      <c r="F12" s="30" t="s">
        <v>3</v>
      </c>
      <c r="G12" s="31" t="s">
        <v>4</v>
      </c>
      <c r="H12" s="6" t="s">
        <v>5</v>
      </c>
      <c r="I12" s="1" t="s">
        <v>6</v>
      </c>
      <c r="J12" s="1" t="s">
        <v>7</v>
      </c>
      <c r="K12" s="1" t="s">
        <v>8</v>
      </c>
      <c r="L12" s="1" t="s">
        <v>9</v>
      </c>
      <c r="M12" s="1" t="s">
        <v>10</v>
      </c>
      <c r="N12" s="7" t="s">
        <v>11</v>
      </c>
    </row>
    <row r="13" spans="1:14" ht="15" thickBot="1" x14ac:dyDescent="0.35">
      <c r="A13" s="86"/>
      <c r="B13" s="87" t="s">
        <v>12</v>
      </c>
      <c r="C13" s="87"/>
      <c r="D13" s="14">
        <f xml:space="preserve"> IFERROR( 'Q3'!F19, " ")</f>
        <v>0.93333333333333335</v>
      </c>
      <c r="E13" s="15">
        <f xml:space="preserve"> IFERROR( 'Q3'!G19, " ")</f>
        <v>0.93333333333333335</v>
      </c>
      <c r="F13" s="15">
        <f xml:space="preserve"> IFERROR( 'Q3'!H19, " ")</f>
        <v>0.93333333333333335</v>
      </c>
      <c r="G13" s="22">
        <f xml:space="preserve"> IFERROR( 'Q3'!I19, " ")</f>
        <v>0.66666666666666663</v>
      </c>
      <c r="H13" s="26">
        <f xml:space="preserve"> IFERROR( 'Q3'!J19, " ")</f>
        <v>3</v>
      </c>
      <c r="I13" s="16">
        <f xml:space="preserve"> IFERROR( 'Q3'!K19, " ")</f>
        <v>3</v>
      </c>
      <c r="J13" s="17">
        <f xml:space="preserve"> IFERROR( 'Q3'!L19, " ")</f>
        <v>3</v>
      </c>
      <c r="K13" s="17">
        <f xml:space="preserve"> IFERROR( 'Q3'!M19, " ")</f>
        <v>2</v>
      </c>
      <c r="L13" s="17">
        <f xml:space="preserve"> IFERROR( 'Q3'!N19, " ")</f>
        <v>3</v>
      </c>
      <c r="M13" s="17">
        <f xml:space="preserve"> IFERROR( 'Q3'!O19, " ")</f>
        <v>3</v>
      </c>
      <c r="N13" s="18">
        <f xml:space="preserve"> IFERROR( 'Q3'!P19, " ")</f>
        <v>3</v>
      </c>
    </row>
    <row r="14" spans="1:14" x14ac:dyDescent="0.3">
      <c r="A14" s="86"/>
      <c r="B14" s="87" t="s">
        <v>13</v>
      </c>
      <c r="C14" s="88">
        <f xml:space="preserve"> IFERROR( 'Q3'!E20, " ")</f>
        <v>6</v>
      </c>
      <c r="D14" s="19">
        <f xml:space="preserve"> IFERROR( 'Q3'!F20, " ")</f>
        <v>1</v>
      </c>
      <c r="E14" s="5">
        <f xml:space="preserve"> IFERROR( 'Q3'!G20, " ")</f>
        <v>1</v>
      </c>
      <c r="F14" s="5">
        <f xml:space="preserve"> IFERROR( 'Q3'!H20, " ")</f>
        <v>1</v>
      </c>
      <c r="G14" s="23">
        <f xml:space="preserve"> IFERROR( 'Q3'!I20, " ")</f>
        <v>1</v>
      </c>
      <c r="H14" s="8">
        <f xml:space="preserve"> IFERROR( 'Q3'!J20, " ")</f>
        <v>3</v>
      </c>
      <c r="I14" s="3">
        <f xml:space="preserve"> IFERROR( 'Q3'!K20, " ")</f>
        <v>3</v>
      </c>
      <c r="J14" s="4">
        <f xml:space="preserve"> IFERROR( 'Q3'!L20, " ")</f>
        <v>3</v>
      </c>
      <c r="K14" s="4">
        <f xml:space="preserve"> IFERROR( 'Q3'!M20, " ")</f>
        <v>3</v>
      </c>
      <c r="L14" s="4">
        <f xml:space="preserve"> IFERROR( 'Q3'!N20, " ")</f>
        <v>3</v>
      </c>
      <c r="M14" s="4">
        <f xml:space="preserve"> IFERROR( 'Q3'!O20, " ")</f>
        <v>3</v>
      </c>
      <c r="N14" s="9">
        <f xml:space="preserve"> IFERROR( 'Q3'!P20, " ")</f>
        <v>3</v>
      </c>
    </row>
    <row r="15" spans="1:14" ht="15" thickBot="1" x14ac:dyDescent="0.35">
      <c r="A15" s="86"/>
      <c r="B15" s="25" t="s">
        <v>14</v>
      </c>
      <c r="C15" s="89">
        <f xml:space="preserve"> IFERROR( 'Q3'!E21, " ")</f>
        <v>9</v>
      </c>
      <c r="D15" s="20">
        <f xml:space="preserve"> IFERROR( 'Q3'!F21, " ")</f>
        <v>0.88888888888888884</v>
      </c>
      <c r="E15" s="21">
        <f xml:space="preserve"> IFERROR( 'Q3'!G21, " ")</f>
        <v>0.88888888888888884</v>
      </c>
      <c r="F15" s="21">
        <f xml:space="preserve"> IFERROR( 'Q3'!H21, " ")</f>
        <v>0.88888888888888884</v>
      </c>
      <c r="G15" s="24">
        <f xml:space="preserve"> IFERROR( 'Q3'!I21, " ")</f>
        <v>0.44444444444444442</v>
      </c>
      <c r="H15" s="10">
        <f xml:space="preserve"> IFERROR( 'Q3'!J21, " ")</f>
        <v>3</v>
      </c>
      <c r="I15" s="11">
        <f xml:space="preserve"> IFERROR( 'Q3'!K21, " ")</f>
        <v>3</v>
      </c>
      <c r="J15" s="12">
        <f xml:space="preserve"> IFERROR( 'Q3'!L21, " ")</f>
        <v>3</v>
      </c>
      <c r="K15" s="12">
        <f xml:space="preserve"> IFERROR( 'Q3'!M21, " ")</f>
        <v>2</v>
      </c>
      <c r="L15" s="12">
        <f xml:space="preserve"> IFERROR( 'Q3'!N21, " ")</f>
        <v>2</v>
      </c>
      <c r="M15" s="12">
        <f xml:space="preserve"> IFERROR( 'Q3'!O21, " ")</f>
        <v>3</v>
      </c>
      <c r="N15" s="13">
        <f xml:space="preserve"> IFERROR( 'Q3'!P21, " ")</f>
        <v>3</v>
      </c>
    </row>
    <row r="16" spans="1:14" ht="15" thickBot="1" x14ac:dyDescent="0.35"/>
    <row r="17" spans="1:14" ht="43.8" thickBot="1" x14ac:dyDescent="0.35">
      <c r="A17" s="27" t="s">
        <v>17</v>
      </c>
      <c r="B17" s="28"/>
      <c r="C17" s="28"/>
      <c r="D17" s="29" t="s">
        <v>1</v>
      </c>
      <c r="E17" s="30" t="s">
        <v>2</v>
      </c>
      <c r="F17" s="30" t="s">
        <v>3</v>
      </c>
      <c r="G17" s="31" t="s">
        <v>4</v>
      </c>
      <c r="H17" s="6" t="s">
        <v>5</v>
      </c>
      <c r="I17" s="1" t="s">
        <v>6</v>
      </c>
      <c r="J17" s="1" t="s">
        <v>7</v>
      </c>
      <c r="K17" s="1" t="s">
        <v>8</v>
      </c>
      <c r="L17" s="1" t="s">
        <v>9</v>
      </c>
      <c r="M17" s="1" t="s">
        <v>10</v>
      </c>
      <c r="N17" s="7" t="s">
        <v>11</v>
      </c>
    </row>
    <row r="18" spans="1:14" ht="15" thickBot="1" x14ac:dyDescent="0.35">
      <c r="A18" s="86"/>
      <c r="B18" s="87" t="s">
        <v>12</v>
      </c>
      <c r="C18" s="87"/>
      <c r="D18" s="14">
        <f xml:space="preserve"> IFERROR( 'Q4'!F19, " " )</f>
        <v>1</v>
      </c>
      <c r="E18" s="15">
        <f xml:space="preserve"> IFERROR( 'Q4'!G19, " " )</f>
        <v>1</v>
      </c>
      <c r="F18" s="15">
        <f xml:space="preserve"> IFERROR( 'Q4'!H19, " " )</f>
        <v>1</v>
      </c>
      <c r="G18" s="22">
        <f xml:space="preserve"> IFERROR( 'Q4'!I19, " " )</f>
        <v>0.8</v>
      </c>
      <c r="H18" s="26">
        <f xml:space="preserve"> IFERROR( 'Q4'!J19, " " )</f>
        <v>3</v>
      </c>
      <c r="I18" s="16">
        <f xml:space="preserve"> IFERROR( 'Q4'!K19, " " )</f>
        <v>3</v>
      </c>
      <c r="J18" s="17">
        <f xml:space="preserve"> IFERROR( 'Q4'!L19, " " )</f>
        <v>3</v>
      </c>
      <c r="K18" s="17">
        <f xml:space="preserve"> IFERROR( 'Q4'!M19, " " )</f>
        <v>2</v>
      </c>
      <c r="L18" s="17">
        <f xml:space="preserve"> IFERROR( 'Q4'!N19, " " )</f>
        <v>3</v>
      </c>
      <c r="M18" s="17">
        <f xml:space="preserve"> IFERROR( 'Q4'!O19, " " )</f>
        <v>3</v>
      </c>
      <c r="N18" s="18">
        <f xml:space="preserve"> IFERROR( 'Q4'!P19, " " )</f>
        <v>3</v>
      </c>
    </row>
    <row r="19" spans="1:14" x14ac:dyDescent="0.3">
      <c r="A19" s="86"/>
      <c r="B19" s="87" t="s">
        <v>13</v>
      </c>
      <c r="C19" s="88">
        <f xml:space="preserve"> IFERROR( 'Q4'!E20, " " )</f>
        <v>5</v>
      </c>
      <c r="D19" s="19">
        <f xml:space="preserve"> IFERROR( 'Q4'!F20, " " )</f>
        <v>1</v>
      </c>
      <c r="E19" s="5">
        <f xml:space="preserve"> IFERROR( 'Q4'!G20, " " )</f>
        <v>1</v>
      </c>
      <c r="F19" s="5">
        <f xml:space="preserve"> IFERROR( 'Q4'!H20, " " )</f>
        <v>1</v>
      </c>
      <c r="G19" s="23">
        <f xml:space="preserve"> IFERROR( 'Q4'!I20, " " )</f>
        <v>1</v>
      </c>
      <c r="H19" s="8">
        <f xml:space="preserve"> IFERROR( 'Q4'!J20, " " )</f>
        <v>3</v>
      </c>
      <c r="I19" s="3">
        <f xml:space="preserve"> IFERROR( 'Q4'!K20, " " )</f>
        <v>3</v>
      </c>
      <c r="J19" s="4">
        <f xml:space="preserve"> IFERROR( 'Q4'!L20, " " )</f>
        <v>3</v>
      </c>
      <c r="K19" s="4">
        <f xml:space="preserve"> IFERROR( 'Q4'!M20, " " )</f>
        <v>3</v>
      </c>
      <c r="L19" s="4">
        <f xml:space="preserve"> IFERROR( 'Q4'!N20, " " )</f>
        <v>3</v>
      </c>
      <c r="M19" s="4">
        <f xml:space="preserve"> IFERROR( 'Q4'!O20, " " )</f>
        <v>3</v>
      </c>
      <c r="N19" s="9">
        <f xml:space="preserve"> IFERROR( 'Q4'!P20, " " )</f>
        <v>3</v>
      </c>
    </row>
    <row r="20" spans="1:14" ht="15" thickBot="1" x14ac:dyDescent="0.35">
      <c r="A20" s="86"/>
      <c r="B20" s="25" t="s">
        <v>14</v>
      </c>
      <c r="C20" s="89">
        <f xml:space="preserve"> IFERROR( 'Q4'!E21, " " )</f>
        <v>10</v>
      </c>
      <c r="D20" s="20">
        <f xml:space="preserve"> IFERROR( 'Q4'!F21, " " )</f>
        <v>1</v>
      </c>
      <c r="E20" s="21">
        <f xml:space="preserve"> IFERROR( 'Q4'!G21, " " )</f>
        <v>1</v>
      </c>
      <c r="F20" s="21">
        <f xml:space="preserve"> IFERROR( 'Q4'!H21, " " )</f>
        <v>1</v>
      </c>
      <c r="G20" s="24">
        <f xml:space="preserve"> IFERROR( 'Q4'!I21, " " )</f>
        <v>0.7</v>
      </c>
      <c r="H20" s="10">
        <f xml:space="preserve"> IFERROR( 'Q4'!J21, " " )</f>
        <v>3</v>
      </c>
      <c r="I20" s="11">
        <f xml:space="preserve"> IFERROR( 'Q4'!K21, " " )</f>
        <v>3</v>
      </c>
      <c r="J20" s="12">
        <f xml:space="preserve"> IFERROR( 'Q4'!L21, " " )</f>
        <v>3</v>
      </c>
      <c r="K20" s="12">
        <f xml:space="preserve"> IFERROR( 'Q4'!M21, " " )</f>
        <v>2</v>
      </c>
      <c r="L20" s="12">
        <f xml:space="preserve"> IFERROR( 'Q4'!N21, " " )</f>
        <v>2</v>
      </c>
      <c r="M20" s="12">
        <f xml:space="preserve"> IFERROR( 'Q4'!O21, " " )</f>
        <v>3</v>
      </c>
      <c r="N20" s="13">
        <f xml:space="preserve"> IFERROR( 'Q4'!P21, " " )</f>
        <v>3</v>
      </c>
    </row>
    <row r="21" spans="1:14" ht="15" thickBot="1" x14ac:dyDescent="0.35"/>
    <row r="22" spans="1:14" ht="43.8" thickBot="1" x14ac:dyDescent="0.35">
      <c r="A22" s="130" t="s">
        <v>31</v>
      </c>
      <c r="B22" s="28"/>
      <c r="C22" s="28"/>
      <c r="D22" s="29" t="s">
        <v>1</v>
      </c>
      <c r="E22" s="30" t="s">
        <v>2</v>
      </c>
      <c r="F22" s="30" t="s">
        <v>3</v>
      </c>
      <c r="G22" s="31" t="s">
        <v>4</v>
      </c>
      <c r="H22" s="6" t="s">
        <v>5</v>
      </c>
      <c r="I22" s="1" t="s">
        <v>6</v>
      </c>
      <c r="J22" s="1" t="s">
        <v>7</v>
      </c>
      <c r="K22" s="1" t="s">
        <v>8</v>
      </c>
      <c r="L22" s="1" t="s">
        <v>9</v>
      </c>
      <c r="M22" s="1" t="s">
        <v>10</v>
      </c>
      <c r="N22" s="7" t="s">
        <v>11</v>
      </c>
    </row>
    <row r="23" spans="1:14" ht="15" thickBot="1" x14ac:dyDescent="0.35">
      <c r="A23" s="86"/>
      <c r="B23" s="87" t="s">
        <v>12</v>
      </c>
      <c r="C23" s="87"/>
      <c r="D23" s="14">
        <f xml:space="preserve"> IFERROR( '2018 Q1'!F19, " " )</f>
        <v>1</v>
      </c>
      <c r="E23" s="14">
        <f xml:space="preserve"> IFERROR( '2018 Q1'!G19, " " )</f>
        <v>1</v>
      </c>
      <c r="F23" s="14">
        <f xml:space="preserve"> IFERROR( '2018 Q1'!H19, " " )</f>
        <v>1</v>
      </c>
      <c r="G23" s="14">
        <f xml:space="preserve"> IFERROR( '2018 Q1'!I19, " " )</f>
        <v>0.8</v>
      </c>
      <c r="H23" s="131">
        <f xml:space="preserve"> IFERROR( '2018 Q1'!J19, " " )</f>
        <v>3</v>
      </c>
      <c r="I23" s="131">
        <f xml:space="preserve"> IFERROR( '2018 Q1'!K19, " " )</f>
        <v>3</v>
      </c>
      <c r="J23" s="131">
        <f xml:space="preserve"> IFERROR( '2018 Q1'!L19, " " )</f>
        <v>3</v>
      </c>
      <c r="K23" s="131">
        <f xml:space="preserve"> IFERROR( '2018 Q1'!M19, " " )</f>
        <v>3</v>
      </c>
      <c r="L23" s="131">
        <f xml:space="preserve"> IFERROR( '2018 Q1'!N19, " " )</f>
        <v>2</v>
      </c>
      <c r="M23" s="131">
        <f xml:space="preserve"> IFERROR( '2018 Q1'!O19, " " )</f>
        <v>3</v>
      </c>
      <c r="N23" s="131">
        <f xml:space="preserve"> IFERROR( '2018 Q1'!P19, " " )</f>
        <v>2</v>
      </c>
    </row>
    <row r="24" spans="1:14" ht="15" thickBot="1" x14ac:dyDescent="0.35">
      <c r="A24" s="86"/>
      <c r="B24" s="87" t="s">
        <v>13</v>
      </c>
      <c r="C24" s="88">
        <f>'2018 Q1'!E20</f>
        <v>7</v>
      </c>
      <c r="D24" s="14">
        <f xml:space="preserve"> IFERROR( '2018 Q1'!F20, " " )</f>
        <v>1</v>
      </c>
      <c r="E24" s="14">
        <f xml:space="preserve"> IFERROR( '2018 Q1'!G20, " " )</f>
        <v>1</v>
      </c>
      <c r="F24" s="14">
        <f xml:space="preserve"> IFERROR( '2018 Q1'!H20, " " )</f>
        <v>1</v>
      </c>
      <c r="G24" s="14">
        <f xml:space="preserve"> IFERROR( '2018 Q1'!I20, " " )</f>
        <v>0.8571428571428571</v>
      </c>
      <c r="H24" s="131">
        <f xml:space="preserve"> IFERROR( '2018 Q1'!J20, " " )</f>
        <v>3</v>
      </c>
      <c r="I24" s="131">
        <f xml:space="preserve"> IFERROR( '2018 Q1'!K20, " " )</f>
        <v>3</v>
      </c>
      <c r="J24" s="131">
        <f xml:space="preserve"> IFERROR( '2018 Q1'!L20, " " )</f>
        <v>3</v>
      </c>
      <c r="K24" s="131">
        <f xml:space="preserve"> IFERROR( '2018 Q1'!M20, " " )</f>
        <v>3</v>
      </c>
      <c r="L24" s="131">
        <f xml:space="preserve"> IFERROR( '2018 Q1'!N20, " " )</f>
        <v>2</v>
      </c>
      <c r="M24" s="131">
        <f xml:space="preserve"> IFERROR( '2018 Q1'!O20, " " )</f>
        <v>3</v>
      </c>
      <c r="N24" s="131">
        <f xml:space="preserve"> IFERROR( '2018 Q1'!P20, " " )</f>
        <v>2</v>
      </c>
    </row>
    <row r="25" spans="1:14" ht="15" thickBot="1" x14ac:dyDescent="0.35">
      <c r="A25" s="86"/>
      <c r="B25" s="25" t="s">
        <v>14</v>
      </c>
      <c r="C25" s="89">
        <f>'2018 Q1'!E21</f>
        <v>8</v>
      </c>
      <c r="D25" s="14">
        <f xml:space="preserve"> IFERROR( '2018 Q1'!F21, " " )</f>
        <v>1</v>
      </c>
      <c r="E25" s="14">
        <f xml:space="preserve"> IFERROR( '2018 Q1'!G21, " " )</f>
        <v>1</v>
      </c>
      <c r="F25" s="14">
        <f xml:space="preserve"> IFERROR( '2018 Q1'!H21, " " )</f>
        <v>1</v>
      </c>
      <c r="G25" s="14">
        <f xml:space="preserve"> IFERROR( '2018 Q1'!I21, " " )</f>
        <v>0.75</v>
      </c>
      <c r="H25" s="131">
        <f xml:space="preserve"> IFERROR( '2018 Q1'!J21, " " )</f>
        <v>3</v>
      </c>
      <c r="I25" s="131">
        <f xml:space="preserve"> IFERROR( '2018 Q1'!K21, " " )</f>
        <v>3</v>
      </c>
      <c r="J25" s="131">
        <f xml:space="preserve"> IFERROR( '2018 Q1'!L21, " " )</f>
        <v>3</v>
      </c>
      <c r="K25" s="131">
        <f xml:space="preserve"> IFERROR( '2018 Q1'!M21, " " )</f>
        <v>3</v>
      </c>
      <c r="L25" s="131">
        <f xml:space="preserve"> IFERROR( '2018 Q1'!N21, " " )</f>
        <v>2</v>
      </c>
      <c r="M25" s="131">
        <f xml:space="preserve"> IFERROR( '2018 Q1'!O21, " " )</f>
        <v>3</v>
      </c>
      <c r="N25" s="131">
        <f xml:space="preserve"> IFERROR( '2018 Q1'!P21, " " )</f>
        <v>3</v>
      </c>
    </row>
    <row r="26" spans="1:14" ht="15" thickBot="1" x14ac:dyDescent="0.35"/>
    <row r="27" spans="1:14" ht="43.8" thickBot="1" x14ac:dyDescent="0.35">
      <c r="A27" s="27" t="s">
        <v>15</v>
      </c>
      <c r="B27" s="28"/>
      <c r="C27" s="28"/>
      <c r="D27" s="29" t="s">
        <v>1</v>
      </c>
      <c r="E27" s="30" t="s">
        <v>2</v>
      </c>
      <c r="F27" s="30" t="s">
        <v>3</v>
      </c>
      <c r="G27" s="31" t="s">
        <v>4</v>
      </c>
      <c r="H27" s="6" t="s">
        <v>5</v>
      </c>
      <c r="I27" s="1" t="s">
        <v>6</v>
      </c>
      <c r="J27" s="1" t="s">
        <v>7</v>
      </c>
      <c r="K27" s="1" t="s">
        <v>8</v>
      </c>
      <c r="L27" s="1" t="s">
        <v>9</v>
      </c>
      <c r="M27" s="1" t="s">
        <v>10</v>
      </c>
      <c r="N27" s="7" t="s">
        <v>11</v>
      </c>
    </row>
    <row r="28" spans="1:14" ht="15" thickBot="1" x14ac:dyDescent="0.35">
      <c r="A28" s="86"/>
      <c r="B28" s="87" t="s">
        <v>12</v>
      </c>
      <c r="C28" s="87"/>
      <c r="D28" s="14" t="str">
        <f xml:space="preserve"> IFERROR( '2018 Q2'!F19, " " )</f>
        <v xml:space="preserve"> </v>
      </c>
      <c r="E28" s="14" t="str">
        <f xml:space="preserve"> IFERROR( '2018 Q2'!G19, " " )</f>
        <v xml:space="preserve"> </v>
      </c>
      <c r="F28" s="14" t="str">
        <f xml:space="preserve"> IFERROR( '2018 Q2'!H19, " " )</f>
        <v xml:space="preserve"> </v>
      </c>
      <c r="G28" s="14" t="str">
        <f xml:space="preserve"> IFERROR( '2018 Q2'!I19, " " )</f>
        <v xml:space="preserve"> </v>
      </c>
      <c r="H28" s="14" t="str">
        <f xml:space="preserve"> IFERROR( '2018 Q2'!J19, " " )</f>
        <v xml:space="preserve"> </v>
      </c>
      <c r="I28" s="14" t="str">
        <f xml:space="preserve"> IFERROR( '2018 Q2'!K19, " " )</f>
        <v xml:space="preserve"> </v>
      </c>
      <c r="J28" s="14" t="str">
        <f xml:space="preserve"> IFERROR( '2018 Q2'!L19, " " )</f>
        <v xml:space="preserve"> </v>
      </c>
      <c r="K28" s="14" t="str">
        <f xml:space="preserve"> IFERROR( '2018 Q2'!M19, " " )</f>
        <v xml:space="preserve"> </v>
      </c>
      <c r="L28" s="14" t="str">
        <f xml:space="preserve"> IFERROR( '2018 Q2'!N19, " " )</f>
        <v xml:space="preserve"> </v>
      </c>
      <c r="M28" s="14" t="str">
        <f xml:space="preserve"> IFERROR( '2018 Q2'!O19, " " )</f>
        <v xml:space="preserve"> </v>
      </c>
      <c r="N28" s="14" t="str">
        <f xml:space="preserve"> IFERROR( '2018 Q2'!P19, " " )</f>
        <v xml:space="preserve"> </v>
      </c>
    </row>
    <row r="29" spans="1:14" ht="15" thickBot="1" x14ac:dyDescent="0.35">
      <c r="A29" s="86"/>
      <c r="B29" s="87" t="s">
        <v>13</v>
      </c>
      <c r="C29" s="88">
        <f xml:space="preserve"> IFERROR( [1]Q4!E30, " " )</f>
        <v>0</v>
      </c>
      <c r="D29" s="14" t="str">
        <f xml:space="preserve"> IFERROR( '2018 Q2'!F20, " " )</f>
        <v xml:space="preserve"> </v>
      </c>
      <c r="E29" s="14" t="str">
        <f xml:space="preserve"> IFERROR( '2018 Q2'!G20, " " )</f>
        <v xml:space="preserve"> </v>
      </c>
      <c r="F29" s="14" t="str">
        <f xml:space="preserve"> IFERROR( '2018 Q2'!H20, " " )</f>
        <v xml:space="preserve"> </v>
      </c>
      <c r="G29" s="14" t="str">
        <f xml:space="preserve"> IFERROR( '2018 Q2'!I20, " " )</f>
        <v xml:space="preserve"> </v>
      </c>
      <c r="H29" s="14" t="str">
        <f xml:space="preserve"> IFERROR( '2018 Q2'!J20, " " )</f>
        <v xml:space="preserve"> </v>
      </c>
      <c r="I29" s="14" t="str">
        <f xml:space="preserve"> IFERROR( '2018 Q2'!K20, " " )</f>
        <v xml:space="preserve"> </v>
      </c>
      <c r="J29" s="14" t="str">
        <f xml:space="preserve"> IFERROR( '2018 Q2'!L20, " " )</f>
        <v xml:space="preserve"> </v>
      </c>
      <c r="K29" s="14" t="str">
        <f xml:space="preserve"> IFERROR( '2018 Q2'!M20, " " )</f>
        <v xml:space="preserve"> </v>
      </c>
      <c r="L29" s="14" t="str">
        <f xml:space="preserve"> IFERROR( '2018 Q2'!N20, " " )</f>
        <v xml:space="preserve"> </v>
      </c>
      <c r="M29" s="14" t="str">
        <f xml:space="preserve"> IFERROR( '2018 Q2'!O20, " " )</f>
        <v xml:space="preserve"> </v>
      </c>
      <c r="N29" s="14" t="str">
        <f xml:space="preserve"> IFERROR( '2018 Q2'!P20, " " )</f>
        <v xml:space="preserve"> </v>
      </c>
    </row>
    <row r="30" spans="1:14" ht="15" thickBot="1" x14ac:dyDescent="0.35">
      <c r="A30" s="86"/>
      <c r="B30" s="25" t="s">
        <v>14</v>
      </c>
      <c r="C30" s="89">
        <f xml:space="preserve"> IFERROR( [1]Q4!E31, " " )</f>
        <v>0</v>
      </c>
      <c r="D30" s="14" t="str">
        <f xml:space="preserve"> IFERROR( '2018 Q2'!F21, " " )</f>
        <v xml:space="preserve"> </v>
      </c>
      <c r="E30" s="14" t="str">
        <f xml:space="preserve"> IFERROR( '2018 Q2'!G21, " " )</f>
        <v xml:space="preserve"> </v>
      </c>
      <c r="F30" s="14" t="str">
        <f xml:space="preserve"> IFERROR( '2018 Q2'!H21, " " )</f>
        <v xml:space="preserve"> </v>
      </c>
      <c r="G30" s="14" t="str">
        <f xml:space="preserve"> IFERROR( '2018 Q2'!I21, " " )</f>
        <v xml:space="preserve"> </v>
      </c>
      <c r="H30" s="14" t="str">
        <f xml:space="preserve"> IFERROR( '2018 Q2'!J21, " " )</f>
        <v xml:space="preserve"> </v>
      </c>
      <c r="I30" s="14" t="str">
        <f xml:space="preserve"> IFERROR( '2018 Q2'!K21, " " )</f>
        <v xml:space="preserve"> </v>
      </c>
      <c r="J30" s="14" t="str">
        <f xml:space="preserve"> IFERROR( '2018 Q2'!L21, " " )</f>
        <v xml:space="preserve"> </v>
      </c>
      <c r="K30" s="14" t="str">
        <f xml:space="preserve"> IFERROR( '2018 Q2'!M21, " " )</f>
        <v xml:space="preserve"> </v>
      </c>
      <c r="L30" s="14" t="str">
        <f xml:space="preserve"> IFERROR( '2018 Q2'!N21, " " )</f>
        <v xml:space="preserve"> </v>
      </c>
      <c r="M30" s="14" t="str">
        <f xml:space="preserve"> IFERROR( '2018 Q2'!O21, " " )</f>
        <v xml:space="preserve"> </v>
      </c>
      <c r="N30" s="14" t="str">
        <f xml:space="preserve"> IFERROR( '2018 Q2'!P21, " " )</f>
        <v xml:space="preserve"> </v>
      </c>
    </row>
    <row r="31" spans="1:14" ht="15" thickBot="1" x14ac:dyDescent="0.35"/>
    <row r="32" spans="1:14" ht="43.8" thickBot="1" x14ac:dyDescent="0.35">
      <c r="A32" s="27" t="s">
        <v>16</v>
      </c>
      <c r="B32" s="28"/>
      <c r="C32" s="28"/>
      <c r="D32" s="29" t="s">
        <v>1</v>
      </c>
      <c r="E32" s="30" t="s">
        <v>2</v>
      </c>
      <c r="F32" s="30" t="s">
        <v>3</v>
      </c>
      <c r="G32" s="31" t="s">
        <v>4</v>
      </c>
      <c r="H32" s="6" t="s">
        <v>5</v>
      </c>
      <c r="I32" s="1" t="s">
        <v>6</v>
      </c>
      <c r="J32" s="1" t="s">
        <v>7</v>
      </c>
      <c r="K32" s="1" t="s">
        <v>8</v>
      </c>
      <c r="L32" s="1" t="s">
        <v>9</v>
      </c>
      <c r="M32" s="1" t="s">
        <v>10</v>
      </c>
      <c r="N32" s="7" t="s">
        <v>11</v>
      </c>
    </row>
    <row r="33" spans="1:14" ht="15" thickBot="1" x14ac:dyDescent="0.35">
      <c r="A33" s="86"/>
      <c r="B33" s="87" t="s">
        <v>12</v>
      </c>
      <c r="C33" s="87"/>
      <c r="D33" s="14" t="str">
        <f xml:space="preserve"> IFERROR( '2018 Q3'!F19, " " )</f>
        <v xml:space="preserve"> </v>
      </c>
      <c r="E33" s="14" t="str">
        <f xml:space="preserve"> IFERROR( '2018 Q3'!G19, " " )</f>
        <v xml:space="preserve"> </v>
      </c>
      <c r="F33" s="14" t="str">
        <f xml:space="preserve"> IFERROR( '2018 Q3'!H19, " " )</f>
        <v xml:space="preserve"> </v>
      </c>
      <c r="G33" s="14" t="str">
        <f xml:space="preserve"> IFERROR( '2018 Q3'!I19, " " )</f>
        <v xml:space="preserve"> </v>
      </c>
      <c r="H33" s="14" t="str">
        <f xml:space="preserve"> IFERROR( '2018 Q3'!J19, " " )</f>
        <v xml:space="preserve"> </v>
      </c>
      <c r="I33" s="14" t="str">
        <f xml:space="preserve"> IFERROR( '2018 Q3'!K19, " " )</f>
        <v xml:space="preserve"> </v>
      </c>
      <c r="J33" s="14" t="str">
        <f xml:space="preserve"> IFERROR( '2018 Q3'!L19, " " )</f>
        <v xml:space="preserve"> </v>
      </c>
      <c r="K33" s="14" t="str">
        <f xml:space="preserve"> IFERROR( '2018 Q3'!M19, " " )</f>
        <v xml:space="preserve"> </v>
      </c>
      <c r="L33" s="14" t="str">
        <f xml:space="preserve"> IFERROR( '2018 Q3'!N19, " " )</f>
        <v xml:space="preserve"> </v>
      </c>
      <c r="M33" s="14" t="str">
        <f xml:space="preserve"> IFERROR( '2018 Q3'!O19, " " )</f>
        <v xml:space="preserve"> </v>
      </c>
      <c r="N33" s="14" t="str">
        <f xml:space="preserve"> IFERROR( '2018 Q3'!P19, " " )</f>
        <v xml:space="preserve"> </v>
      </c>
    </row>
    <row r="34" spans="1:14" x14ac:dyDescent="0.3">
      <c r="A34" s="86"/>
      <c r="B34" s="87" t="s">
        <v>13</v>
      </c>
      <c r="C34" s="88">
        <f xml:space="preserve"> IFERROR( [1]Q4!E35, " " )</f>
        <v>0</v>
      </c>
      <c r="D34" s="19" t="str">
        <f xml:space="preserve"> IFERROR( '2018 Q3'!F20, " " )</f>
        <v xml:space="preserve"> </v>
      </c>
      <c r="E34" s="19" t="str">
        <f xml:space="preserve"> IFERROR( '2018 Q3'!G20, " " )</f>
        <v xml:space="preserve"> </v>
      </c>
      <c r="F34" s="19" t="str">
        <f xml:space="preserve"> IFERROR( '2018 Q3'!H20, " " )</f>
        <v xml:space="preserve"> </v>
      </c>
      <c r="G34" s="19" t="str">
        <f xml:space="preserve"> IFERROR( '2018 Q3'!I20, " " )</f>
        <v xml:space="preserve"> </v>
      </c>
      <c r="H34" s="19" t="str">
        <f xml:space="preserve"> IFERROR( '2018 Q3'!J20, " " )</f>
        <v xml:space="preserve"> </v>
      </c>
      <c r="I34" s="19" t="str">
        <f xml:space="preserve"> IFERROR( '2018 Q3'!K20, " " )</f>
        <v xml:space="preserve"> </v>
      </c>
      <c r="J34" s="19" t="str">
        <f xml:space="preserve"> IFERROR( '2018 Q3'!L20, " " )</f>
        <v xml:space="preserve"> </v>
      </c>
      <c r="K34" s="19" t="str">
        <f xml:space="preserve"> IFERROR( '2018 Q3'!M20, " " )</f>
        <v xml:space="preserve"> </v>
      </c>
      <c r="L34" s="19" t="str">
        <f xml:space="preserve"> IFERROR( '2018 Q3'!N20, " " )</f>
        <v xml:space="preserve"> </v>
      </c>
      <c r="M34" s="19" t="str">
        <f xml:space="preserve"> IFERROR( '2018 Q3'!O20, " " )</f>
        <v xml:space="preserve"> </v>
      </c>
      <c r="N34" s="19" t="str">
        <f xml:space="preserve"> IFERROR( '2018 Q3'!P20, " " )</f>
        <v xml:space="preserve"> </v>
      </c>
    </row>
    <row r="35" spans="1:14" ht="15" thickBot="1" x14ac:dyDescent="0.35">
      <c r="A35" s="86"/>
      <c r="B35" s="25" t="s">
        <v>14</v>
      </c>
      <c r="C35" s="89">
        <f xml:space="preserve"> IFERROR( [1]Q4!E36, " " )</f>
        <v>0</v>
      </c>
      <c r="D35" s="20" t="str">
        <f xml:space="preserve"> IFERROR( '2018 Q3'!F21, " " )</f>
        <v xml:space="preserve"> </v>
      </c>
      <c r="E35" s="20" t="str">
        <f xml:space="preserve"> IFERROR( '2018 Q3'!G21, " " )</f>
        <v xml:space="preserve"> </v>
      </c>
      <c r="F35" s="20" t="str">
        <f xml:space="preserve"> IFERROR( '2018 Q3'!H21, " " )</f>
        <v xml:space="preserve"> </v>
      </c>
      <c r="G35" s="20" t="str">
        <f xml:space="preserve"> IFERROR( '2018 Q3'!I21, " " )</f>
        <v xml:space="preserve"> </v>
      </c>
      <c r="H35" s="20" t="str">
        <f xml:space="preserve"> IFERROR( '2018 Q3'!J21, " " )</f>
        <v xml:space="preserve"> </v>
      </c>
      <c r="I35" s="20" t="str">
        <f xml:space="preserve"> IFERROR( '2018 Q3'!K21, " " )</f>
        <v xml:space="preserve"> </v>
      </c>
      <c r="J35" s="20" t="str">
        <f xml:space="preserve"> IFERROR( '2018 Q3'!L21, " " )</f>
        <v xml:space="preserve"> </v>
      </c>
      <c r="K35" s="20" t="str">
        <f xml:space="preserve"> IFERROR( '2018 Q3'!M21, " " )</f>
        <v xml:space="preserve"> </v>
      </c>
      <c r="L35" s="20" t="str">
        <f xml:space="preserve"> IFERROR( '2018 Q3'!N21, " " )</f>
        <v xml:space="preserve"> </v>
      </c>
      <c r="M35" s="20" t="str">
        <f xml:space="preserve"> IFERROR( '2018 Q3'!O21, " " )</f>
        <v xml:space="preserve"> </v>
      </c>
      <c r="N35" s="20" t="str">
        <f xml:space="preserve"> IFERROR( '2018 Q3'!P21, " " )</f>
        <v xml:space="preserve"> </v>
      </c>
    </row>
    <row r="36" spans="1:14" ht="15" thickBot="1" x14ac:dyDescent="0.35"/>
    <row r="37" spans="1:14" ht="43.8" thickBot="1" x14ac:dyDescent="0.35">
      <c r="A37" s="27" t="s">
        <v>17</v>
      </c>
      <c r="B37" s="28"/>
      <c r="C37" s="28"/>
      <c r="D37" s="29" t="s">
        <v>1</v>
      </c>
      <c r="E37" s="30" t="s">
        <v>2</v>
      </c>
      <c r="F37" s="30" t="s">
        <v>3</v>
      </c>
      <c r="G37" s="31" t="s">
        <v>4</v>
      </c>
      <c r="H37" s="6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7" t="s">
        <v>11</v>
      </c>
    </row>
    <row r="38" spans="1:14" ht="15" thickBot="1" x14ac:dyDescent="0.35">
      <c r="A38" s="86"/>
      <c r="B38" s="87" t="s">
        <v>12</v>
      </c>
      <c r="C38" s="87"/>
      <c r="D38" s="14" t="str">
        <f xml:space="preserve"> IFERROR( '2018 Q4'!F19, " " )</f>
        <v xml:space="preserve"> </v>
      </c>
      <c r="E38" s="14" t="str">
        <f xml:space="preserve"> IFERROR( '2018 Q4'!G19, " " )</f>
        <v xml:space="preserve"> </v>
      </c>
      <c r="F38" s="14" t="str">
        <f xml:space="preserve"> IFERROR( '2018 Q4'!H19, " " )</f>
        <v xml:space="preserve"> </v>
      </c>
      <c r="G38" s="14" t="str">
        <f xml:space="preserve"> IFERROR( '2018 Q4'!I19, " " )</f>
        <v xml:space="preserve"> </v>
      </c>
      <c r="H38" s="14" t="str">
        <f xml:space="preserve"> IFERROR( '2018 Q4'!J19, " " )</f>
        <v xml:space="preserve"> </v>
      </c>
      <c r="I38" s="14" t="str">
        <f xml:space="preserve"> IFERROR( '2018 Q4'!K19, " " )</f>
        <v xml:space="preserve"> </v>
      </c>
      <c r="J38" s="14" t="str">
        <f xml:space="preserve"> IFERROR( '2018 Q4'!L19, " " )</f>
        <v xml:space="preserve"> </v>
      </c>
      <c r="K38" s="14" t="str">
        <f xml:space="preserve"> IFERROR( '2018 Q4'!M19, " " )</f>
        <v xml:space="preserve"> </v>
      </c>
      <c r="L38" s="14" t="str">
        <f xml:space="preserve"> IFERROR( '2018 Q4'!N19, " " )</f>
        <v xml:space="preserve"> </v>
      </c>
      <c r="M38" s="14" t="str">
        <f xml:space="preserve"> IFERROR( '2018 Q4'!O19, " " )</f>
        <v xml:space="preserve"> </v>
      </c>
      <c r="N38" s="14" t="str">
        <f xml:space="preserve"> IFERROR( '2018 Q4'!P19, " " )</f>
        <v xml:space="preserve"> </v>
      </c>
    </row>
    <row r="39" spans="1:14" ht="15" thickBot="1" x14ac:dyDescent="0.35">
      <c r="A39" s="86"/>
      <c r="B39" s="87" t="s">
        <v>13</v>
      </c>
      <c r="C39" s="88">
        <f xml:space="preserve"> IFERROR( [1]Q4!E40, " " )</f>
        <v>0</v>
      </c>
      <c r="D39" s="14" t="str">
        <f xml:space="preserve"> IFERROR( '2018 Q4'!F20, " " )</f>
        <v xml:space="preserve"> </v>
      </c>
      <c r="E39" s="14" t="str">
        <f xml:space="preserve"> IFERROR( '2018 Q4'!G20, " " )</f>
        <v xml:space="preserve"> </v>
      </c>
      <c r="F39" s="14" t="str">
        <f xml:space="preserve"> IFERROR( '2018 Q4'!H20, " " )</f>
        <v xml:space="preserve"> </v>
      </c>
      <c r="G39" s="14" t="str">
        <f xml:space="preserve"> IFERROR( '2018 Q4'!I20, " " )</f>
        <v xml:space="preserve"> </v>
      </c>
      <c r="H39" s="14" t="str">
        <f xml:space="preserve"> IFERROR( '2018 Q4'!J20, " " )</f>
        <v xml:space="preserve"> </v>
      </c>
      <c r="I39" s="14" t="str">
        <f xml:space="preserve"> IFERROR( '2018 Q4'!K20, " " )</f>
        <v xml:space="preserve"> </v>
      </c>
      <c r="J39" s="14" t="str">
        <f xml:space="preserve"> IFERROR( '2018 Q4'!L20, " " )</f>
        <v xml:space="preserve"> </v>
      </c>
      <c r="K39" s="14" t="str">
        <f xml:space="preserve"> IFERROR( '2018 Q4'!M20, " " )</f>
        <v xml:space="preserve"> </v>
      </c>
      <c r="L39" s="14" t="str">
        <f xml:space="preserve"> IFERROR( '2018 Q4'!N20, " " )</f>
        <v xml:space="preserve"> </v>
      </c>
      <c r="M39" s="14" t="str">
        <f xml:space="preserve"> IFERROR( '2018 Q4'!O20, " " )</f>
        <v xml:space="preserve"> </v>
      </c>
      <c r="N39" s="14" t="str">
        <f xml:space="preserve"> IFERROR( '2018 Q4'!P20, " " )</f>
        <v xml:space="preserve"> </v>
      </c>
    </row>
    <row r="40" spans="1:14" ht="15" thickBot="1" x14ac:dyDescent="0.35">
      <c r="A40" s="86"/>
      <c r="B40" s="25" t="s">
        <v>14</v>
      </c>
      <c r="C40" s="89">
        <f xml:space="preserve"> IFERROR( [1]Q4!E41, " " )</f>
        <v>0</v>
      </c>
      <c r="D40" s="14" t="str">
        <f xml:space="preserve"> IFERROR( '2018 Q4'!F21, " " )</f>
        <v xml:space="preserve"> </v>
      </c>
      <c r="E40" s="14" t="str">
        <f xml:space="preserve"> IFERROR( '2018 Q4'!G21, " " )</f>
        <v xml:space="preserve"> </v>
      </c>
      <c r="F40" s="14" t="str">
        <f xml:space="preserve"> IFERROR( '2018 Q4'!H21, " " )</f>
        <v xml:space="preserve"> </v>
      </c>
      <c r="G40" s="14" t="str">
        <f xml:space="preserve"> IFERROR( '2018 Q4'!I21, " " )</f>
        <v xml:space="preserve"> </v>
      </c>
      <c r="H40" s="14" t="str">
        <f xml:space="preserve"> IFERROR( '2018 Q4'!J21, " " )</f>
        <v xml:space="preserve"> </v>
      </c>
      <c r="I40" s="14" t="str">
        <f xml:space="preserve"> IFERROR( '2018 Q4'!K21, " " )</f>
        <v xml:space="preserve"> </v>
      </c>
      <c r="J40" s="14" t="str">
        <f xml:space="preserve"> IFERROR( '2018 Q4'!L21, " " )</f>
        <v xml:space="preserve"> </v>
      </c>
      <c r="K40" s="14" t="str">
        <f xml:space="preserve"> IFERROR( '2018 Q4'!M21, " " )</f>
        <v xml:space="preserve"> </v>
      </c>
      <c r="L40" s="14" t="str">
        <f xml:space="preserve"> IFERROR( '2018 Q4'!N21, " " )</f>
        <v xml:space="preserve"> </v>
      </c>
      <c r="M40" s="14" t="str">
        <f xml:space="preserve"> IFERROR( '2018 Q4'!O21, " " )</f>
        <v xml:space="preserve"> </v>
      </c>
      <c r="N40" s="14" t="str">
        <f xml:space="preserve"> IFERROR( '2018 Q4'!P21, " " )</f>
        <v xml:space="preserve"> </v>
      </c>
    </row>
    <row r="48" spans="1:14" s="135" customFormat="1" ht="13.8" x14ac:dyDescent="0.3">
      <c r="A48" s="135" t="s">
        <v>32</v>
      </c>
      <c r="D48" s="136"/>
      <c r="E48" s="136"/>
      <c r="F48" s="136"/>
      <c r="H48" s="136"/>
      <c r="I48" s="136"/>
    </row>
    <row r="49" spans="1:9" s="132" customFormat="1" x14ac:dyDescent="0.3">
      <c r="D49" s="133"/>
      <c r="E49" s="133"/>
      <c r="F49" s="133"/>
      <c r="H49" s="133"/>
      <c r="I49" s="133"/>
    </row>
    <row r="50" spans="1:9" s="132" customFormat="1" x14ac:dyDescent="0.3">
      <c r="A50" s="134" t="s">
        <v>33</v>
      </c>
      <c r="D50" s="133"/>
      <c r="E50" s="133"/>
      <c r="F50" s="133"/>
      <c r="H50" s="133"/>
      <c r="I50" s="133"/>
    </row>
  </sheetData>
  <autoFilter ref="B2:AW2"/>
  <conditionalFormatting sqref="H8:N10">
    <cfRule type="cellIs" dxfId="142" priority="53" operator="equal">
      <formula>3</formula>
    </cfRule>
    <cfRule type="cellIs" dxfId="141" priority="54" operator="equal">
      <formula>2</formula>
    </cfRule>
    <cfRule type="cellIs" dxfId="140" priority="55" operator="lessThan">
      <formula>1.5</formula>
    </cfRule>
  </conditionalFormatting>
  <conditionalFormatting sqref="D8:G10">
    <cfRule type="cellIs" dxfId="139" priority="50" operator="between">
      <formula>0.495</formula>
      <formula>0.8</formula>
    </cfRule>
    <cfRule type="cellIs" dxfId="138" priority="51" operator="lessThan">
      <formula>0.5</formula>
    </cfRule>
    <cfRule type="cellIs" dxfId="137" priority="52" operator="greaterThan">
      <formula>0.795</formula>
    </cfRule>
  </conditionalFormatting>
  <conditionalFormatting sqref="D8:F8">
    <cfRule type="cellIs" dxfId="136" priority="48" operator="greaterThan">
      <formula>0.795</formula>
    </cfRule>
    <cfRule type="cellIs" dxfId="135" priority="49" operator="between">
      <formula>0.495</formula>
      <formula>0.795</formula>
    </cfRule>
  </conditionalFormatting>
  <conditionalFormatting sqref="H13:N15">
    <cfRule type="cellIs" dxfId="134" priority="45" operator="equal">
      <formula>3</formula>
    </cfRule>
    <cfRule type="cellIs" dxfId="133" priority="46" operator="equal">
      <formula>2</formula>
    </cfRule>
    <cfRule type="cellIs" dxfId="132" priority="47" operator="lessThan">
      <formula>1.5</formula>
    </cfRule>
  </conditionalFormatting>
  <conditionalFormatting sqref="D13:G15">
    <cfRule type="cellIs" dxfId="131" priority="42" operator="between">
      <formula>0.495</formula>
      <formula>0.8</formula>
    </cfRule>
    <cfRule type="cellIs" dxfId="130" priority="43" operator="lessThan">
      <formula>0.5</formula>
    </cfRule>
    <cfRule type="cellIs" dxfId="129" priority="44" operator="greaterThan">
      <formula>0.795</formula>
    </cfRule>
  </conditionalFormatting>
  <conditionalFormatting sqref="D13:F13">
    <cfRule type="cellIs" dxfId="128" priority="40" operator="greaterThan">
      <formula>0.795</formula>
    </cfRule>
    <cfRule type="cellIs" dxfId="127" priority="41" operator="between">
      <formula>0.495</formula>
      <formula>0.795</formula>
    </cfRule>
  </conditionalFormatting>
  <conditionalFormatting sqref="H18:N20">
    <cfRule type="cellIs" dxfId="126" priority="37" operator="equal">
      <formula>3</formula>
    </cfRule>
    <cfRule type="cellIs" dxfId="125" priority="38" operator="equal">
      <formula>2</formula>
    </cfRule>
    <cfRule type="cellIs" dxfId="124" priority="39" operator="lessThan">
      <formula>1.5</formula>
    </cfRule>
  </conditionalFormatting>
  <conditionalFormatting sqref="D18:G20">
    <cfRule type="cellIs" dxfId="123" priority="34" operator="between">
      <formula>0.495</formula>
      <formula>0.8</formula>
    </cfRule>
    <cfRule type="cellIs" dxfId="122" priority="35" operator="lessThan">
      <formula>0.5</formula>
    </cfRule>
    <cfRule type="cellIs" dxfId="121" priority="36" operator="greaterThan">
      <formula>0.795</formula>
    </cfRule>
  </conditionalFormatting>
  <conditionalFormatting sqref="D18:F18">
    <cfRule type="cellIs" dxfId="120" priority="32" operator="greaterThan">
      <formula>0.795</formula>
    </cfRule>
    <cfRule type="cellIs" dxfId="119" priority="33" operator="between">
      <formula>0.495</formula>
      <formula>0.795</formula>
    </cfRule>
  </conditionalFormatting>
  <conditionalFormatting sqref="H3:N5">
    <cfRule type="cellIs" dxfId="118" priority="29" operator="equal">
      <formula>3</formula>
    </cfRule>
    <cfRule type="cellIs" dxfId="117" priority="30" operator="equal">
      <formula>2</formula>
    </cfRule>
    <cfRule type="cellIs" dxfId="116" priority="31" operator="lessThan">
      <formula>1.5</formula>
    </cfRule>
  </conditionalFormatting>
  <conditionalFormatting sqref="D3:G5">
    <cfRule type="cellIs" dxfId="115" priority="26" operator="between">
      <formula>0.495</formula>
      <formula>0.8</formula>
    </cfRule>
    <cfRule type="cellIs" dxfId="114" priority="27" operator="lessThan">
      <formula>0.5</formula>
    </cfRule>
    <cfRule type="cellIs" dxfId="113" priority="28" operator="greaterThan">
      <formula>0.795</formula>
    </cfRule>
  </conditionalFormatting>
  <conditionalFormatting sqref="D3:F3">
    <cfRule type="cellIs" dxfId="112" priority="24" operator="greaterThan">
      <formula>0.795</formula>
    </cfRule>
    <cfRule type="cellIs" dxfId="111" priority="25" operator="between">
      <formula>0.495</formula>
      <formula>0.795</formula>
    </cfRule>
  </conditionalFormatting>
  <conditionalFormatting sqref="G18">
    <cfRule type="cellIs" dxfId="110" priority="23" operator="greaterThan">
      <formula>0.79</formula>
    </cfRule>
  </conditionalFormatting>
  <conditionalFormatting sqref="D23:N25">
    <cfRule type="cellIs" dxfId="109" priority="20" operator="between">
      <formula>0.495</formula>
      <formula>0.8</formula>
    </cfRule>
    <cfRule type="cellIs" dxfId="108" priority="21" operator="lessThan">
      <formula>0.5</formula>
    </cfRule>
    <cfRule type="cellIs" dxfId="107" priority="22" operator="greaterThan">
      <formula>0.795</formula>
    </cfRule>
  </conditionalFormatting>
  <conditionalFormatting sqref="D23:N25">
    <cfRule type="cellIs" dxfId="106" priority="18" operator="greaterThan">
      <formula>0.795</formula>
    </cfRule>
    <cfRule type="cellIs" dxfId="105" priority="19" operator="between">
      <formula>0.495</formula>
      <formula>0.795</formula>
    </cfRule>
  </conditionalFormatting>
  <conditionalFormatting sqref="D28:N30">
    <cfRule type="cellIs" dxfId="104" priority="15" operator="between">
      <formula>0.495</formula>
      <formula>0.8</formula>
    </cfRule>
    <cfRule type="cellIs" dxfId="103" priority="16" operator="lessThan">
      <formula>0.5</formula>
    </cfRule>
    <cfRule type="cellIs" dxfId="102" priority="17" operator="greaterThan">
      <formula>0.795</formula>
    </cfRule>
  </conditionalFormatting>
  <conditionalFormatting sqref="D28:N30">
    <cfRule type="cellIs" dxfId="101" priority="13" operator="greaterThan">
      <formula>0.795</formula>
    </cfRule>
    <cfRule type="cellIs" dxfId="100" priority="14" operator="between">
      <formula>0.495</formula>
      <formula>0.795</formula>
    </cfRule>
  </conditionalFormatting>
  <conditionalFormatting sqref="D33:N35">
    <cfRule type="cellIs" dxfId="99" priority="10" operator="between">
      <formula>0.495</formula>
      <formula>0.8</formula>
    </cfRule>
    <cfRule type="cellIs" dxfId="98" priority="11" operator="lessThan">
      <formula>0.5</formula>
    </cfRule>
    <cfRule type="cellIs" dxfId="97" priority="12" operator="greaterThan">
      <formula>0.795</formula>
    </cfRule>
  </conditionalFormatting>
  <conditionalFormatting sqref="D33:N33">
    <cfRule type="cellIs" dxfId="96" priority="8" operator="greaterThan">
      <formula>0.795</formula>
    </cfRule>
    <cfRule type="cellIs" dxfId="95" priority="9" operator="between">
      <formula>0.495</formula>
      <formula>0.795</formula>
    </cfRule>
  </conditionalFormatting>
  <conditionalFormatting sqref="D38:N40">
    <cfRule type="cellIs" dxfId="94" priority="5" operator="between">
      <formula>0.495</formula>
      <formula>0.8</formula>
    </cfRule>
    <cfRule type="cellIs" dxfId="93" priority="6" operator="lessThan">
      <formula>0.5</formula>
    </cfRule>
    <cfRule type="cellIs" dxfId="92" priority="7" operator="greaterThan">
      <formula>0.795</formula>
    </cfRule>
  </conditionalFormatting>
  <conditionalFormatting sqref="D38:N40">
    <cfRule type="cellIs" dxfId="91" priority="3" operator="greaterThan">
      <formula>0.795</formula>
    </cfRule>
    <cfRule type="cellIs" dxfId="90" priority="4" operator="between">
      <formula>0.495</formula>
      <formula>0.795</formula>
    </cfRule>
  </conditionalFormatting>
  <conditionalFormatting sqref="H23:N25">
    <cfRule type="cellIs" dxfId="89" priority="1" operator="equal">
      <formula>2</formula>
    </cfRule>
    <cfRule type="cellIs" dxfId="88" priority="2" operator="equal">
      <formula>1</formula>
    </cfRule>
  </conditionalFormatting>
  <pageMargins left="0.59055118110236215" right="0.59055118110236215" top="0.59055118110236215" bottom="0.59055118110236215" header="0.39370078740157483" footer="0.3937007874015748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9"/>
  <sheetViews>
    <sheetView showGridLines="0" topLeftCell="A14" zoomScale="102" zoomScaleNormal="102" workbookViewId="0">
      <selection activeCell="E25" sqref="E25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14.4" x14ac:dyDescent="0.3">
      <c r="A3" s="118"/>
      <c r="B3" s="104">
        <v>42826</v>
      </c>
      <c r="C3" s="105">
        <v>1</v>
      </c>
      <c r="D3" s="105"/>
      <c r="E3" s="105" t="s">
        <v>14</v>
      </c>
      <c r="F3" s="105" t="s">
        <v>29</v>
      </c>
      <c r="G3" s="105" t="s">
        <v>29</v>
      </c>
      <c r="H3" s="105" t="s">
        <v>29</v>
      </c>
      <c r="I3" s="106" t="s">
        <v>30</v>
      </c>
      <c r="J3" s="105">
        <v>3</v>
      </c>
      <c r="K3" s="105">
        <v>3</v>
      </c>
      <c r="L3" s="105">
        <v>3</v>
      </c>
      <c r="M3" s="105">
        <v>1</v>
      </c>
      <c r="N3" s="105">
        <v>2</v>
      </c>
      <c r="O3" s="105">
        <v>2</v>
      </c>
      <c r="P3" s="105">
        <v>1</v>
      </c>
      <c r="Q3" s="105"/>
      <c r="R3" s="105"/>
      <c r="S3" s="113"/>
      <c r="T3" s="114"/>
      <c r="V3" s="44"/>
      <c r="BA3" s="44" t="s">
        <v>13</v>
      </c>
      <c r="BB3" s="44" t="s">
        <v>29</v>
      </c>
      <c r="BC3" s="44">
        <v>0</v>
      </c>
    </row>
    <row r="4" spans="1:55" ht="14.4" x14ac:dyDescent="0.3">
      <c r="A4" s="118"/>
      <c r="B4" s="104">
        <v>42836</v>
      </c>
      <c r="C4" s="105">
        <v>2</v>
      </c>
      <c r="D4" s="105"/>
      <c r="E4" s="105" t="s">
        <v>13</v>
      </c>
      <c r="F4" s="105" t="s">
        <v>29</v>
      </c>
      <c r="G4" s="105" t="s">
        <v>29</v>
      </c>
      <c r="H4" s="105" t="s">
        <v>29</v>
      </c>
      <c r="I4" s="105" t="s">
        <v>29</v>
      </c>
      <c r="J4" s="105">
        <v>3</v>
      </c>
      <c r="K4" s="105">
        <v>3</v>
      </c>
      <c r="L4" s="105">
        <v>3</v>
      </c>
      <c r="M4" s="105">
        <v>3</v>
      </c>
      <c r="N4" s="105">
        <v>2</v>
      </c>
      <c r="O4" s="105">
        <v>3</v>
      </c>
      <c r="P4" s="105">
        <v>3</v>
      </c>
      <c r="Q4" s="105"/>
      <c r="R4" s="105"/>
      <c r="S4" s="115"/>
      <c r="T4" s="123"/>
      <c r="BA4" s="44" t="s">
        <v>14</v>
      </c>
      <c r="BB4" s="44" t="s">
        <v>30</v>
      </c>
      <c r="BC4" s="44">
        <v>1</v>
      </c>
    </row>
    <row r="5" spans="1:55" ht="14.4" x14ac:dyDescent="0.3">
      <c r="A5" s="118"/>
      <c r="B5" s="104">
        <v>42836</v>
      </c>
      <c r="C5" s="105">
        <v>3</v>
      </c>
      <c r="D5" s="105"/>
      <c r="E5" s="105" t="s">
        <v>14</v>
      </c>
      <c r="F5" s="105" t="s">
        <v>30</v>
      </c>
      <c r="G5" s="105" t="s">
        <v>30</v>
      </c>
      <c r="H5" s="105" t="s">
        <v>30</v>
      </c>
      <c r="I5" s="105" t="s">
        <v>30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105">
        <v>0</v>
      </c>
      <c r="Q5" s="105"/>
      <c r="R5" s="105"/>
      <c r="S5" s="116"/>
      <c r="T5" s="124"/>
      <c r="BA5" s="44"/>
      <c r="BB5" s="44"/>
      <c r="BC5" s="44">
        <v>2</v>
      </c>
    </row>
    <row r="6" spans="1:55" ht="14.4" x14ac:dyDescent="0.3">
      <c r="A6" s="118"/>
      <c r="B6" s="104">
        <v>42841</v>
      </c>
      <c r="C6" s="105">
        <v>4</v>
      </c>
      <c r="D6" s="105"/>
      <c r="E6" s="105" t="s">
        <v>13</v>
      </c>
      <c r="F6" s="105" t="s">
        <v>29</v>
      </c>
      <c r="G6" s="105" t="s">
        <v>29</v>
      </c>
      <c r="H6" s="105" t="s">
        <v>29</v>
      </c>
      <c r="I6" s="105" t="s">
        <v>30</v>
      </c>
      <c r="J6" s="105">
        <v>3</v>
      </c>
      <c r="K6" s="105">
        <v>3</v>
      </c>
      <c r="L6" s="105">
        <v>3</v>
      </c>
      <c r="M6" s="105">
        <v>1</v>
      </c>
      <c r="N6" s="105">
        <v>2</v>
      </c>
      <c r="O6" s="105">
        <v>2</v>
      </c>
      <c r="P6" s="105">
        <v>1</v>
      </c>
      <c r="Q6" s="105"/>
      <c r="R6" s="105"/>
      <c r="S6" s="107"/>
      <c r="T6" s="125"/>
      <c r="BA6" s="44"/>
      <c r="BB6" s="44"/>
      <c r="BC6" s="44">
        <v>3</v>
      </c>
    </row>
    <row r="7" spans="1:55" ht="14.4" x14ac:dyDescent="0.3">
      <c r="A7" s="118"/>
      <c r="B7" s="104">
        <v>42842</v>
      </c>
      <c r="C7" s="105">
        <v>5</v>
      </c>
      <c r="D7" s="105"/>
      <c r="E7" s="105" t="s">
        <v>14</v>
      </c>
      <c r="F7" s="105" t="s">
        <v>29</v>
      </c>
      <c r="G7" s="105" t="s">
        <v>29</v>
      </c>
      <c r="H7" s="105" t="s">
        <v>29</v>
      </c>
      <c r="I7" s="105" t="s">
        <v>29</v>
      </c>
      <c r="J7" s="105">
        <v>3</v>
      </c>
      <c r="K7" s="105">
        <v>3</v>
      </c>
      <c r="L7" s="105">
        <v>3</v>
      </c>
      <c r="M7" s="105">
        <v>3</v>
      </c>
      <c r="N7" s="105">
        <v>3</v>
      </c>
      <c r="O7" s="105">
        <v>3</v>
      </c>
      <c r="P7" s="105">
        <v>2</v>
      </c>
      <c r="Q7" s="105"/>
      <c r="R7" s="105"/>
      <c r="S7" s="107"/>
      <c r="T7" s="108"/>
    </row>
    <row r="8" spans="1:55" ht="14.4" x14ac:dyDescent="0.3">
      <c r="A8" s="118"/>
      <c r="B8" s="104">
        <v>42854</v>
      </c>
      <c r="C8" s="105">
        <v>6</v>
      </c>
      <c r="D8" s="105"/>
      <c r="E8" s="105" t="s">
        <v>14</v>
      </c>
      <c r="F8" s="105" t="s">
        <v>29</v>
      </c>
      <c r="G8" s="105" t="s">
        <v>29</v>
      </c>
      <c r="H8" s="105" t="s">
        <v>29</v>
      </c>
      <c r="I8" s="106" t="s">
        <v>30</v>
      </c>
      <c r="J8" s="105">
        <v>3</v>
      </c>
      <c r="K8" s="105">
        <v>3</v>
      </c>
      <c r="L8" s="105">
        <v>3</v>
      </c>
      <c r="M8" s="105">
        <v>1</v>
      </c>
      <c r="N8" s="105">
        <v>2</v>
      </c>
      <c r="O8" s="105">
        <v>2</v>
      </c>
      <c r="P8" s="105">
        <v>1</v>
      </c>
      <c r="Q8" s="105"/>
      <c r="R8" s="105"/>
      <c r="S8" s="107"/>
      <c r="T8" s="108"/>
    </row>
    <row r="9" spans="1:55" ht="14.4" x14ac:dyDescent="0.3">
      <c r="A9" s="118"/>
      <c r="B9" s="104">
        <v>42854</v>
      </c>
      <c r="C9" s="105">
        <v>7</v>
      </c>
      <c r="D9" s="105"/>
      <c r="E9" s="105" t="s">
        <v>13</v>
      </c>
      <c r="F9" s="105" t="s">
        <v>30</v>
      </c>
      <c r="G9" s="105" t="s">
        <v>30</v>
      </c>
      <c r="H9" s="105" t="s">
        <v>30</v>
      </c>
      <c r="I9" s="105" t="s">
        <v>30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/>
      <c r="R9" s="105"/>
      <c r="S9" s="107"/>
      <c r="T9" s="108"/>
    </row>
    <row r="10" spans="1:55" ht="14.4" x14ac:dyDescent="0.3">
      <c r="A10" s="118"/>
      <c r="B10" s="104">
        <v>42856</v>
      </c>
      <c r="C10" s="105">
        <v>8</v>
      </c>
      <c r="D10" s="105"/>
      <c r="E10" s="105" t="s">
        <v>13</v>
      </c>
      <c r="F10" s="105" t="s">
        <v>29</v>
      </c>
      <c r="G10" s="105" t="s">
        <v>29</v>
      </c>
      <c r="H10" s="105" t="s">
        <v>29</v>
      </c>
      <c r="I10" s="105" t="s">
        <v>29</v>
      </c>
      <c r="J10" s="105">
        <v>3</v>
      </c>
      <c r="K10" s="105">
        <v>3</v>
      </c>
      <c r="L10" s="105">
        <v>3</v>
      </c>
      <c r="M10" s="105">
        <v>3</v>
      </c>
      <c r="N10" s="105">
        <v>3</v>
      </c>
      <c r="O10" s="105">
        <v>3</v>
      </c>
      <c r="P10" s="105">
        <v>3</v>
      </c>
      <c r="Q10" s="105"/>
      <c r="R10" s="105"/>
      <c r="S10" s="107"/>
      <c r="T10" s="108"/>
    </row>
    <row r="11" spans="1:55" ht="14.4" x14ac:dyDescent="0.3">
      <c r="A11" s="118"/>
      <c r="B11" s="104">
        <v>42869</v>
      </c>
      <c r="C11" s="105">
        <v>9</v>
      </c>
      <c r="D11" s="105"/>
      <c r="E11" s="105" t="s">
        <v>13</v>
      </c>
      <c r="F11" s="105" t="s">
        <v>29</v>
      </c>
      <c r="G11" s="105" t="s">
        <v>29</v>
      </c>
      <c r="H11" s="105" t="s">
        <v>29</v>
      </c>
      <c r="I11" s="105" t="s">
        <v>29</v>
      </c>
      <c r="J11" s="105">
        <v>3</v>
      </c>
      <c r="K11" s="105">
        <v>3</v>
      </c>
      <c r="L11" s="105">
        <v>3</v>
      </c>
      <c r="M11" s="105">
        <v>3</v>
      </c>
      <c r="N11" s="105">
        <v>3</v>
      </c>
      <c r="O11" s="105">
        <v>2</v>
      </c>
      <c r="P11" s="105">
        <v>3</v>
      </c>
      <c r="Q11" s="105"/>
      <c r="R11" s="105"/>
      <c r="S11" s="107"/>
      <c r="T11" s="108"/>
    </row>
    <row r="12" spans="1:55" ht="14.4" x14ac:dyDescent="0.3">
      <c r="A12" s="118"/>
      <c r="B12" s="104">
        <v>42875</v>
      </c>
      <c r="C12" s="105">
        <v>10</v>
      </c>
      <c r="D12" s="105"/>
      <c r="E12" s="105" t="s">
        <v>14</v>
      </c>
      <c r="F12" s="105" t="s">
        <v>29</v>
      </c>
      <c r="G12" s="105" t="s">
        <v>29</v>
      </c>
      <c r="H12" s="105" t="s">
        <v>29</v>
      </c>
      <c r="I12" s="105" t="s">
        <v>30</v>
      </c>
      <c r="J12" s="105">
        <v>3</v>
      </c>
      <c r="K12" s="105">
        <v>0</v>
      </c>
      <c r="L12" s="105">
        <v>2</v>
      </c>
      <c r="M12" s="105">
        <v>1</v>
      </c>
      <c r="N12" s="105">
        <v>1</v>
      </c>
      <c r="O12" s="105">
        <v>1</v>
      </c>
      <c r="P12" s="105">
        <v>1</v>
      </c>
      <c r="Q12" s="105"/>
      <c r="R12" s="105"/>
      <c r="S12" s="107"/>
      <c r="T12" s="126"/>
    </row>
    <row r="13" spans="1:55" ht="14.4" x14ac:dyDescent="0.3">
      <c r="A13" s="118"/>
      <c r="B13" s="104">
        <v>42876</v>
      </c>
      <c r="C13" s="105">
        <v>11</v>
      </c>
      <c r="D13" s="105"/>
      <c r="E13" s="105" t="s">
        <v>14</v>
      </c>
      <c r="F13" s="105" t="s">
        <v>29</v>
      </c>
      <c r="G13" s="105" t="s">
        <v>29</v>
      </c>
      <c r="H13" s="105" t="s">
        <v>29</v>
      </c>
      <c r="I13" s="105" t="s">
        <v>30</v>
      </c>
      <c r="J13" s="105">
        <v>3</v>
      </c>
      <c r="K13" s="105">
        <v>0</v>
      </c>
      <c r="L13" s="105">
        <v>2</v>
      </c>
      <c r="M13" s="105">
        <v>1</v>
      </c>
      <c r="N13" s="105">
        <v>1</v>
      </c>
      <c r="O13" s="105">
        <v>1</v>
      </c>
      <c r="P13" s="105">
        <v>1</v>
      </c>
      <c r="Q13" s="105"/>
      <c r="R13" s="105"/>
      <c r="S13" s="109"/>
      <c r="T13" s="110"/>
    </row>
    <row r="14" spans="1:55" ht="15.6" x14ac:dyDescent="0.3">
      <c r="A14" s="122"/>
      <c r="B14" s="104">
        <v>42884</v>
      </c>
      <c r="C14" s="105">
        <v>12</v>
      </c>
      <c r="D14" s="105"/>
      <c r="E14" s="105" t="s">
        <v>14</v>
      </c>
      <c r="F14" s="105" t="s">
        <v>29</v>
      </c>
      <c r="G14" s="105" t="s">
        <v>29</v>
      </c>
      <c r="H14" s="105" t="s">
        <v>29</v>
      </c>
      <c r="I14" s="105" t="s">
        <v>29</v>
      </c>
      <c r="J14" s="105">
        <v>3</v>
      </c>
      <c r="K14" s="105">
        <v>3</v>
      </c>
      <c r="L14" s="105">
        <v>3</v>
      </c>
      <c r="M14" s="105">
        <v>3</v>
      </c>
      <c r="N14" s="105">
        <v>3</v>
      </c>
      <c r="O14" s="105">
        <v>3</v>
      </c>
      <c r="P14" s="105">
        <v>3</v>
      </c>
      <c r="Q14" s="105"/>
      <c r="R14" s="105"/>
      <c r="S14" s="109"/>
      <c r="T14" s="110"/>
    </row>
    <row r="15" spans="1:55" ht="15.6" x14ac:dyDescent="0.3">
      <c r="A15" s="122"/>
      <c r="B15" s="104">
        <v>42897</v>
      </c>
      <c r="C15" s="105">
        <v>13</v>
      </c>
      <c r="D15" s="105"/>
      <c r="E15" s="105" t="s">
        <v>13</v>
      </c>
      <c r="F15" s="105" t="s">
        <v>29</v>
      </c>
      <c r="G15" s="105" t="s">
        <v>29</v>
      </c>
      <c r="H15" s="105" t="s">
        <v>29</v>
      </c>
      <c r="I15" s="105" t="s">
        <v>29</v>
      </c>
      <c r="J15" s="105">
        <v>3</v>
      </c>
      <c r="K15" s="105">
        <v>3</v>
      </c>
      <c r="L15" s="105">
        <v>3</v>
      </c>
      <c r="M15" s="105">
        <v>3</v>
      </c>
      <c r="N15" s="105">
        <v>3</v>
      </c>
      <c r="O15" s="105">
        <v>3</v>
      </c>
      <c r="P15" s="105">
        <v>3</v>
      </c>
      <c r="Q15" s="105"/>
      <c r="R15" s="105"/>
      <c r="S15" s="109"/>
      <c r="T15" s="110"/>
    </row>
    <row r="16" spans="1:55" ht="15.6" x14ac:dyDescent="0.3">
      <c r="A16" s="122"/>
      <c r="B16" s="104">
        <v>42898</v>
      </c>
      <c r="C16" s="105">
        <v>14</v>
      </c>
      <c r="D16" s="105"/>
      <c r="E16" s="105" t="s">
        <v>13</v>
      </c>
      <c r="F16" s="105" t="s">
        <v>29</v>
      </c>
      <c r="G16" s="105" t="s">
        <v>29</v>
      </c>
      <c r="H16" s="105" t="s">
        <v>29</v>
      </c>
      <c r="I16" s="105" t="s">
        <v>29</v>
      </c>
      <c r="J16" s="105">
        <v>3</v>
      </c>
      <c r="K16" s="105">
        <v>3</v>
      </c>
      <c r="L16" s="105">
        <v>3</v>
      </c>
      <c r="M16" s="105">
        <v>3</v>
      </c>
      <c r="N16" s="105">
        <v>3</v>
      </c>
      <c r="O16" s="105">
        <v>3</v>
      </c>
      <c r="P16" s="105">
        <v>3</v>
      </c>
      <c r="Q16" s="105"/>
      <c r="R16" s="105"/>
      <c r="S16" s="109"/>
      <c r="T16" s="110"/>
    </row>
    <row r="17" spans="1:20" ht="16.2" thickBot="1" x14ac:dyDescent="0.35">
      <c r="A17" s="122"/>
      <c r="B17" s="104">
        <v>42911</v>
      </c>
      <c r="C17" s="105">
        <v>15</v>
      </c>
      <c r="D17" s="105"/>
      <c r="E17" s="105" t="s">
        <v>13</v>
      </c>
      <c r="F17" s="105" t="s">
        <v>30</v>
      </c>
      <c r="G17" s="105" t="s">
        <v>30</v>
      </c>
      <c r="H17" s="105" t="s">
        <v>30</v>
      </c>
      <c r="I17" s="105" t="s">
        <v>30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/>
      <c r="R17" s="105"/>
      <c r="S17" s="111"/>
      <c r="T17" s="112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>
        <f xml:space="preserve"> COUNTIF(F$3:F$17, "Yes") / COUNTA(F$3:F$17)</f>
        <v>0.8</v>
      </c>
      <c r="G19" s="63">
        <f t="shared" ref="G19:I19" si="0" xml:space="preserve"> COUNTIF(G$3:G$17, "Yes") / COUNTA(G$3:G$17)</f>
        <v>0.8</v>
      </c>
      <c r="H19" s="63">
        <f t="shared" si="0"/>
        <v>0.8</v>
      </c>
      <c r="I19" s="64">
        <f t="shared" si="0"/>
        <v>0.46666666666666667</v>
      </c>
      <c r="J19" s="65">
        <f xml:space="preserve"> ROUND(AVERAGE(J$3:J$17), 0)</f>
        <v>2</v>
      </c>
      <c r="K19" s="66">
        <f t="shared" ref="K19:P19" si="1" xml:space="preserve"> ROUND(AVERAGE(K$3:K$17), 0)</f>
        <v>2</v>
      </c>
      <c r="L19" s="67">
        <f t="shared" si="1"/>
        <v>2</v>
      </c>
      <c r="M19" s="67">
        <f t="shared" si="1"/>
        <v>2</v>
      </c>
      <c r="N19" s="67">
        <f t="shared" si="1"/>
        <v>2</v>
      </c>
      <c r="O19" s="67">
        <f t="shared" si="1"/>
        <v>2</v>
      </c>
      <c r="P19" s="68">
        <f t="shared" si="1"/>
        <v>2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8</v>
      </c>
      <c r="F20" s="69">
        <f xml:space="preserve"> COUNTIFS(F$3:F$17, "Yes", $E$3:$E$17, $D20) / $E20</f>
        <v>0.75</v>
      </c>
      <c r="G20" s="70">
        <f t="shared" ref="G20:I21" si="2" xml:space="preserve"> COUNTIFS(G$3:G$17, "Yes", $E$3:$E$17, $D20) / $E20</f>
        <v>0.75</v>
      </c>
      <c r="H20" s="70">
        <f t="shared" si="2"/>
        <v>0.75</v>
      </c>
      <c r="I20" s="71">
        <f t="shared" si="2"/>
        <v>0.625</v>
      </c>
      <c r="J20" s="72">
        <f xml:space="preserve"> ROUND( AVERAGEIF($E$3:$E$17, $D20, J$3:J$17), 0 )</f>
        <v>2</v>
      </c>
      <c r="K20" s="73">
        <f t="shared" ref="K20:P21" si="3" xml:space="preserve"> ROUND( AVERAGEIF($E$3:$E$17, $D20, K$3:K$17), 0 )</f>
        <v>2</v>
      </c>
      <c r="L20" s="74">
        <f t="shared" si="3"/>
        <v>2</v>
      </c>
      <c r="M20" s="74">
        <f t="shared" si="3"/>
        <v>2</v>
      </c>
      <c r="N20" s="74">
        <f t="shared" si="3"/>
        <v>2</v>
      </c>
      <c r="O20" s="74">
        <f t="shared" si="3"/>
        <v>2</v>
      </c>
      <c r="P20" s="75">
        <f t="shared" si="3"/>
        <v>2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7</v>
      </c>
      <c r="F21" s="77">
        <f xml:space="preserve"> COUNTIFS(F$3:F$17, "Yes", $E$3:$E$17, $D21) / $E21</f>
        <v>0.8571428571428571</v>
      </c>
      <c r="G21" s="78">
        <f t="shared" si="2"/>
        <v>0.8571428571428571</v>
      </c>
      <c r="H21" s="78">
        <f t="shared" si="2"/>
        <v>0.8571428571428571</v>
      </c>
      <c r="I21" s="79">
        <f t="shared" si="2"/>
        <v>0.2857142857142857</v>
      </c>
      <c r="J21" s="80">
        <f xml:space="preserve"> ROUND( AVERAGEIF($E$3:$E$17, $D21, J$3:J$17), 0 )</f>
        <v>3</v>
      </c>
      <c r="K21" s="81">
        <f t="shared" si="3"/>
        <v>2</v>
      </c>
      <c r="L21" s="82">
        <f t="shared" si="3"/>
        <v>2</v>
      </c>
      <c r="M21" s="82">
        <f t="shared" si="3"/>
        <v>1</v>
      </c>
      <c r="N21" s="82">
        <f t="shared" si="3"/>
        <v>2</v>
      </c>
      <c r="O21" s="82">
        <f t="shared" si="3"/>
        <v>2</v>
      </c>
      <c r="P21" s="83">
        <f t="shared" si="3"/>
        <v>1</v>
      </c>
      <c r="T21" s="96"/>
    </row>
    <row r="27" spans="1:20" s="135" customFormat="1" x14ac:dyDescent="0.3">
      <c r="A27" s="135" t="s">
        <v>32</v>
      </c>
      <c r="D27" s="136"/>
      <c r="E27" s="136"/>
      <c r="F27" s="136"/>
      <c r="H27" s="136"/>
      <c r="I27" s="136"/>
    </row>
    <row r="28" spans="1:20" s="132" customFormat="1" ht="14.4" x14ac:dyDescent="0.3">
      <c r="D28" s="133"/>
      <c r="E28" s="133"/>
      <c r="F28" s="133"/>
      <c r="H28" s="133"/>
      <c r="I28" s="133"/>
    </row>
    <row r="29" spans="1:20" s="132" customFormat="1" ht="14.4" x14ac:dyDescent="0.3">
      <c r="A29" s="134" t="s">
        <v>33</v>
      </c>
      <c r="D29" s="133"/>
      <c r="E29" s="133"/>
      <c r="F29" s="133"/>
      <c r="H29" s="133"/>
      <c r="I29" s="133"/>
    </row>
  </sheetData>
  <autoFilter ref="A1:T1"/>
  <mergeCells count="2">
    <mergeCell ref="F2:I2"/>
    <mergeCell ref="J2:P2"/>
  </mergeCells>
  <conditionalFormatting sqref="J19:P21">
    <cfRule type="cellIs" dxfId="87" priority="9" operator="equal">
      <formula>3</formula>
    </cfRule>
    <cfRule type="cellIs" dxfId="86" priority="10" operator="equal">
      <formula>2</formula>
    </cfRule>
    <cfRule type="cellIs" dxfId="85" priority="11" operator="lessThan">
      <formula>1.5</formula>
    </cfRule>
  </conditionalFormatting>
  <conditionalFormatting sqref="F19:I21">
    <cfRule type="cellIs" dxfId="84" priority="6" operator="between">
      <formula>0.495</formula>
      <formula>0.8</formula>
    </cfRule>
    <cfRule type="cellIs" dxfId="83" priority="7" operator="lessThan">
      <formula>0.5</formula>
    </cfRule>
    <cfRule type="cellIs" dxfId="82" priority="8" operator="greaterThan">
      <formula>0.795</formula>
    </cfRule>
  </conditionalFormatting>
  <conditionalFormatting sqref="F19:H19">
    <cfRule type="cellIs" dxfId="81" priority="4" operator="greaterThan">
      <formula>0.795</formula>
    </cfRule>
    <cfRule type="cellIs" dxfId="80" priority="5" operator="between">
      <formula>0.495</formula>
      <formula>0.795</formula>
    </cfRule>
  </conditionalFormatting>
  <conditionalFormatting sqref="J3:P17">
    <cfRule type="cellIs" dxfId="79" priority="1" operator="lessThan">
      <formula>1.5</formula>
    </cfRule>
    <cfRule type="cellIs" dxfId="78" priority="2" operator="equal">
      <formula>2</formula>
    </cfRule>
    <cfRule type="cellIs" dxfId="77" priority="3" operator="equal">
      <formula>3</formula>
    </cfRule>
  </conditionalFormatting>
  <dataValidations count="3">
    <dataValidation type="list" allowBlank="1" showInputMessage="1" showErrorMessage="1" sqref="E3:E18">
      <formula1>$BA$3:$BA$4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J3:P18">
      <formula1>$BC$3:$BC$6</formula1>
    </dataValidation>
  </dataValidations>
  <pageMargins left="0.59055118110236215" right="0.59055118110236215" top="0.59055118110236215" bottom="0.59055118110236215" header="0.39370078740157483" footer="0.39370078740157483"/>
  <pageSetup paperSize="9" scale="2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showGridLines="0" topLeftCell="A10" zoomScale="99" zoomScaleNormal="99" workbookViewId="0">
      <selection activeCell="H24" sqref="H24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14.4" x14ac:dyDescent="0.3">
      <c r="A3" s="118"/>
      <c r="B3" s="104">
        <v>42922</v>
      </c>
      <c r="C3" s="105">
        <v>1</v>
      </c>
      <c r="D3" s="105"/>
      <c r="E3" s="105" t="s">
        <v>14</v>
      </c>
      <c r="F3" s="105" t="s">
        <v>30</v>
      </c>
      <c r="G3" s="105" t="s">
        <v>30</v>
      </c>
      <c r="H3" s="105" t="s">
        <v>30</v>
      </c>
      <c r="I3" s="106" t="s">
        <v>30</v>
      </c>
      <c r="J3" s="105">
        <v>0</v>
      </c>
      <c r="K3" s="105">
        <v>0</v>
      </c>
      <c r="L3" s="105">
        <v>0</v>
      </c>
      <c r="M3" s="105">
        <v>0</v>
      </c>
      <c r="N3" s="105">
        <v>0</v>
      </c>
      <c r="O3" s="105">
        <v>0</v>
      </c>
      <c r="P3" s="105">
        <v>0</v>
      </c>
      <c r="Q3" s="105"/>
      <c r="R3" s="105"/>
      <c r="S3" s="113"/>
      <c r="T3" s="114"/>
      <c r="V3" s="44"/>
      <c r="BA3" s="44" t="s">
        <v>13</v>
      </c>
      <c r="BB3" s="44" t="s">
        <v>29</v>
      </c>
      <c r="BC3" s="44">
        <v>0</v>
      </c>
    </row>
    <row r="4" spans="1:55" ht="14.4" x14ac:dyDescent="0.3">
      <c r="A4" s="118"/>
      <c r="B4" s="104">
        <v>42939</v>
      </c>
      <c r="C4" s="105">
        <v>2</v>
      </c>
      <c r="D4" s="105"/>
      <c r="E4" s="105" t="s">
        <v>14</v>
      </c>
      <c r="F4" s="105" t="s">
        <v>29</v>
      </c>
      <c r="G4" s="105" t="s">
        <v>29</v>
      </c>
      <c r="H4" s="105" t="s">
        <v>29</v>
      </c>
      <c r="I4" s="106" t="s">
        <v>30</v>
      </c>
      <c r="J4" s="105">
        <v>3</v>
      </c>
      <c r="K4" s="105">
        <v>3</v>
      </c>
      <c r="L4" s="105">
        <v>0</v>
      </c>
      <c r="M4" s="105">
        <v>0</v>
      </c>
      <c r="N4" s="105">
        <v>0</v>
      </c>
      <c r="O4" s="105">
        <v>0</v>
      </c>
      <c r="P4" s="105">
        <v>0</v>
      </c>
      <c r="Q4" s="105"/>
      <c r="R4" s="105"/>
      <c r="S4" s="115"/>
      <c r="T4" s="127"/>
      <c r="BA4" s="44" t="s">
        <v>14</v>
      </c>
      <c r="BB4" s="44" t="s">
        <v>30</v>
      </c>
      <c r="BC4" s="44">
        <v>1</v>
      </c>
    </row>
    <row r="5" spans="1:55" ht="14.4" x14ac:dyDescent="0.3">
      <c r="A5" s="118"/>
      <c r="B5" s="104">
        <v>42939</v>
      </c>
      <c r="C5" s="105">
        <v>3</v>
      </c>
      <c r="D5" s="105"/>
      <c r="E5" s="105" t="s">
        <v>14</v>
      </c>
      <c r="F5" s="105" t="s">
        <v>29</v>
      </c>
      <c r="G5" s="105" t="s">
        <v>29</v>
      </c>
      <c r="H5" s="105" t="s">
        <v>29</v>
      </c>
      <c r="I5" s="106" t="s">
        <v>30</v>
      </c>
      <c r="J5" s="105">
        <v>3</v>
      </c>
      <c r="K5" s="105">
        <v>3</v>
      </c>
      <c r="L5" s="105">
        <v>3</v>
      </c>
      <c r="M5" s="105">
        <v>1</v>
      </c>
      <c r="N5" s="105">
        <v>1</v>
      </c>
      <c r="O5" s="105">
        <v>1</v>
      </c>
      <c r="P5" s="105">
        <v>1</v>
      </c>
      <c r="Q5" s="105"/>
      <c r="R5" s="105"/>
      <c r="S5" s="116"/>
      <c r="T5" s="117"/>
      <c r="BA5" s="44"/>
      <c r="BB5" s="44"/>
      <c r="BC5" s="44">
        <v>2</v>
      </c>
    </row>
    <row r="6" spans="1:55" ht="14.4" x14ac:dyDescent="0.3">
      <c r="A6" s="118"/>
      <c r="B6" s="104">
        <v>42941</v>
      </c>
      <c r="C6" s="105">
        <v>4</v>
      </c>
      <c r="D6" s="105"/>
      <c r="E6" s="105" t="s">
        <v>14</v>
      </c>
      <c r="F6" s="105"/>
      <c r="G6" s="105"/>
      <c r="H6" s="105"/>
      <c r="I6" s="106"/>
      <c r="J6" s="105"/>
      <c r="K6" s="105"/>
      <c r="L6" s="105"/>
      <c r="M6" s="105"/>
      <c r="N6" s="105"/>
      <c r="O6" s="105"/>
      <c r="P6" s="105"/>
      <c r="Q6" s="105"/>
      <c r="R6" s="105"/>
      <c r="S6" s="107"/>
      <c r="T6" s="108"/>
      <c r="BA6" s="44"/>
      <c r="BB6" s="44"/>
      <c r="BC6" s="44">
        <v>3</v>
      </c>
    </row>
    <row r="7" spans="1:55" ht="14.4" x14ac:dyDescent="0.3">
      <c r="A7" s="118"/>
      <c r="B7" s="104">
        <v>42947</v>
      </c>
      <c r="C7" s="105">
        <v>5</v>
      </c>
      <c r="D7" s="105"/>
      <c r="E7" s="105" t="s">
        <v>13</v>
      </c>
      <c r="F7" s="105" t="s">
        <v>29</v>
      </c>
      <c r="G7" s="105" t="s">
        <v>29</v>
      </c>
      <c r="H7" s="105" t="s">
        <v>29</v>
      </c>
      <c r="I7" s="106" t="s">
        <v>29</v>
      </c>
      <c r="J7" s="105">
        <v>2</v>
      </c>
      <c r="K7" s="105">
        <v>3</v>
      </c>
      <c r="L7" s="105">
        <v>3</v>
      </c>
      <c r="M7" s="105">
        <v>2</v>
      </c>
      <c r="N7" s="105">
        <v>2</v>
      </c>
      <c r="O7" s="105">
        <v>2</v>
      </c>
      <c r="P7" s="105">
        <v>1</v>
      </c>
      <c r="Q7" s="105"/>
      <c r="R7" s="105"/>
      <c r="S7" s="107"/>
      <c r="T7" s="108"/>
    </row>
    <row r="8" spans="1:55" ht="14.4" x14ac:dyDescent="0.3">
      <c r="A8" s="118"/>
      <c r="B8" s="104">
        <v>42951</v>
      </c>
      <c r="C8" s="105">
        <v>6</v>
      </c>
      <c r="D8" s="105"/>
      <c r="E8" s="105" t="s">
        <v>14</v>
      </c>
      <c r="F8" s="105" t="s">
        <v>29</v>
      </c>
      <c r="G8" s="105" t="s">
        <v>29</v>
      </c>
      <c r="H8" s="105" t="s">
        <v>29</v>
      </c>
      <c r="I8" s="106" t="s">
        <v>30</v>
      </c>
      <c r="J8" s="105">
        <v>3</v>
      </c>
      <c r="K8" s="105">
        <v>3</v>
      </c>
      <c r="L8" s="105">
        <v>3</v>
      </c>
      <c r="M8" s="105">
        <v>1</v>
      </c>
      <c r="N8" s="105">
        <v>3</v>
      </c>
      <c r="O8" s="105">
        <v>2</v>
      </c>
      <c r="P8" s="105">
        <v>1</v>
      </c>
      <c r="Q8" s="105"/>
      <c r="R8" s="105"/>
      <c r="S8" s="107"/>
      <c r="T8" s="126"/>
    </row>
    <row r="9" spans="1:55" ht="14.4" x14ac:dyDescent="0.3">
      <c r="A9" s="118"/>
      <c r="B9" s="104">
        <v>42952</v>
      </c>
      <c r="C9" s="105">
        <v>7</v>
      </c>
      <c r="D9" s="105"/>
      <c r="E9" s="105" t="s">
        <v>14</v>
      </c>
      <c r="F9" s="105" t="s">
        <v>29</v>
      </c>
      <c r="G9" s="105" t="s">
        <v>29</v>
      </c>
      <c r="H9" s="105" t="s">
        <v>29</v>
      </c>
      <c r="I9" s="106" t="s">
        <v>30</v>
      </c>
      <c r="J9" s="105">
        <v>3</v>
      </c>
      <c r="K9" s="105">
        <v>1</v>
      </c>
      <c r="L9" s="105">
        <v>3</v>
      </c>
      <c r="M9" s="105">
        <v>1</v>
      </c>
      <c r="N9" s="105">
        <v>1</v>
      </c>
      <c r="O9" s="105">
        <v>1</v>
      </c>
      <c r="P9" s="105">
        <v>1</v>
      </c>
      <c r="Q9" s="105"/>
      <c r="R9" s="105"/>
      <c r="S9" s="107"/>
      <c r="T9" s="108"/>
    </row>
    <row r="10" spans="1:55" ht="14.4" x14ac:dyDescent="0.3">
      <c r="A10" s="118"/>
      <c r="B10" s="104">
        <v>42960</v>
      </c>
      <c r="C10" s="105">
        <v>8</v>
      </c>
      <c r="D10" s="105"/>
      <c r="E10" s="105" t="s">
        <v>13</v>
      </c>
      <c r="F10" s="105" t="s">
        <v>29</v>
      </c>
      <c r="G10" s="105" t="s">
        <v>29</v>
      </c>
      <c r="H10" s="105" t="s">
        <v>29</v>
      </c>
      <c r="I10" s="106" t="s">
        <v>29</v>
      </c>
      <c r="J10" s="105">
        <v>2</v>
      </c>
      <c r="K10" s="105">
        <v>3</v>
      </c>
      <c r="L10" s="105">
        <v>3</v>
      </c>
      <c r="M10" s="105">
        <v>2</v>
      </c>
      <c r="N10" s="105">
        <v>2</v>
      </c>
      <c r="O10" s="105">
        <v>1</v>
      </c>
      <c r="P10" s="105">
        <v>1</v>
      </c>
      <c r="Q10" s="105"/>
      <c r="R10" s="105"/>
      <c r="S10" s="107"/>
      <c r="T10" s="108"/>
    </row>
    <row r="11" spans="1:55" ht="14.4" x14ac:dyDescent="0.3">
      <c r="A11" s="118"/>
      <c r="B11" s="104">
        <v>42966</v>
      </c>
      <c r="C11" s="105">
        <v>9</v>
      </c>
      <c r="D11" s="105"/>
      <c r="E11" s="105" t="s">
        <v>13</v>
      </c>
      <c r="F11" s="105" t="s">
        <v>29</v>
      </c>
      <c r="G11" s="105" t="s">
        <v>29</v>
      </c>
      <c r="H11" s="105" t="s">
        <v>29</v>
      </c>
      <c r="I11" s="106" t="s">
        <v>29</v>
      </c>
      <c r="J11" s="105">
        <v>3</v>
      </c>
      <c r="K11" s="105">
        <v>3</v>
      </c>
      <c r="L11" s="105">
        <v>3</v>
      </c>
      <c r="M11" s="105">
        <v>2</v>
      </c>
      <c r="N11" s="105">
        <v>3</v>
      </c>
      <c r="O11" s="105">
        <v>2</v>
      </c>
      <c r="P11" s="105">
        <v>3</v>
      </c>
      <c r="Q11" s="105"/>
      <c r="R11" s="105"/>
      <c r="S11" s="107"/>
      <c r="T11" s="108"/>
    </row>
    <row r="12" spans="1:55" ht="14.4" x14ac:dyDescent="0.3">
      <c r="A12" s="118"/>
      <c r="B12" s="104">
        <v>42967</v>
      </c>
      <c r="C12" s="105">
        <v>10</v>
      </c>
      <c r="D12" s="105"/>
      <c r="E12" s="105" t="s">
        <v>14</v>
      </c>
      <c r="F12" s="105" t="s">
        <v>29</v>
      </c>
      <c r="G12" s="105" t="s">
        <v>29</v>
      </c>
      <c r="H12" s="105" t="s">
        <v>29</v>
      </c>
      <c r="I12" s="106" t="s">
        <v>29</v>
      </c>
      <c r="J12" s="105">
        <v>3</v>
      </c>
      <c r="K12" s="105">
        <v>3</v>
      </c>
      <c r="L12" s="105">
        <v>3</v>
      </c>
      <c r="M12" s="105">
        <v>3</v>
      </c>
      <c r="N12" s="105">
        <v>2</v>
      </c>
      <c r="O12" s="105">
        <v>2</v>
      </c>
      <c r="P12" s="105">
        <v>2</v>
      </c>
      <c r="Q12" s="105"/>
      <c r="R12" s="105"/>
      <c r="S12" s="107"/>
      <c r="T12" s="108"/>
    </row>
    <row r="13" spans="1:55" ht="14.4" x14ac:dyDescent="0.3">
      <c r="A13" s="118"/>
      <c r="B13" s="104">
        <v>42973</v>
      </c>
      <c r="C13" s="105">
        <v>11</v>
      </c>
      <c r="D13" s="105"/>
      <c r="E13" s="105" t="s">
        <v>14</v>
      </c>
      <c r="F13" s="105" t="s">
        <v>29</v>
      </c>
      <c r="G13" s="105" t="s">
        <v>29</v>
      </c>
      <c r="H13" s="105" t="s">
        <v>29</v>
      </c>
      <c r="I13" s="106" t="s">
        <v>30</v>
      </c>
      <c r="J13" s="105">
        <v>3</v>
      </c>
      <c r="K13" s="105">
        <v>3</v>
      </c>
      <c r="L13" s="105">
        <v>3</v>
      </c>
      <c r="M13" s="105">
        <v>1</v>
      </c>
      <c r="N13" s="105">
        <v>2</v>
      </c>
      <c r="O13" s="105">
        <v>2</v>
      </c>
      <c r="P13" s="105">
        <v>2</v>
      </c>
      <c r="Q13" s="105"/>
      <c r="R13" s="105"/>
      <c r="S13" s="109"/>
      <c r="T13" s="110"/>
    </row>
    <row r="14" spans="1:55" ht="14.4" x14ac:dyDescent="0.3">
      <c r="A14" s="118"/>
      <c r="B14" s="104">
        <v>42975</v>
      </c>
      <c r="C14" s="105">
        <v>12</v>
      </c>
      <c r="D14" s="105"/>
      <c r="E14" s="105" t="s">
        <v>13</v>
      </c>
      <c r="F14" s="105" t="s">
        <v>29</v>
      </c>
      <c r="G14" s="105" t="s">
        <v>29</v>
      </c>
      <c r="H14" s="105" t="s">
        <v>29</v>
      </c>
      <c r="I14" s="106" t="s">
        <v>29</v>
      </c>
      <c r="J14" s="105">
        <v>3</v>
      </c>
      <c r="K14" s="105">
        <v>3</v>
      </c>
      <c r="L14" s="105">
        <v>3</v>
      </c>
      <c r="M14" s="105">
        <v>3</v>
      </c>
      <c r="N14" s="105">
        <v>3</v>
      </c>
      <c r="O14" s="105">
        <v>3</v>
      </c>
      <c r="P14" s="105">
        <v>3</v>
      </c>
      <c r="Q14" s="105"/>
      <c r="R14" s="105"/>
      <c r="S14" s="109"/>
      <c r="T14" s="110"/>
    </row>
    <row r="15" spans="1:55" ht="14.4" x14ac:dyDescent="0.3">
      <c r="A15" s="118"/>
      <c r="B15" s="104">
        <v>42988</v>
      </c>
      <c r="C15" s="105">
        <v>13</v>
      </c>
      <c r="D15" s="105"/>
      <c r="E15" s="105" t="s">
        <v>14</v>
      </c>
      <c r="F15" s="105" t="s">
        <v>29</v>
      </c>
      <c r="G15" s="105" t="s">
        <v>29</v>
      </c>
      <c r="H15" s="105" t="s">
        <v>29</v>
      </c>
      <c r="I15" s="106" t="s">
        <v>30</v>
      </c>
      <c r="J15" s="105">
        <v>3</v>
      </c>
      <c r="K15" s="105">
        <v>3</v>
      </c>
      <c r="L15" s="105">
        <v>3</v>
      </c>
      <c r="M15" s="105">
        <v>1</v>
      </c>
      <c r="N15" s="105">
        <v>1</v>
      </c>
      <c r="O15" s="105">
        <v>1</v>
      </c>
      <c r="P15" s="105">
        <v>1</v>
      </c>
      <c r="Q15" s="105"/>
      <c r="R15" s="105"/>
      <c r="S15" s="109"/>
      <c r="T15" s="128"/>
    </row>
    <row r="16" spans="1:55" ht="14.4" x14ac:dyDescent="0.3">
      <c r="A16" s="118"/>
      <c r="B16" s="104">
        <v>42988</v>
      </c>
      <c r="C16" s="105">
        <v>14</v>
      </c>
      <c r="D16" s="105"/>
      <c r="E16" s="105" t="s">
        <v>14</v>
      </c>
      <c r="F16" s="105" t="s">
        <v>29</v>
      </c>
      <c r="G16" s="105" t="s">
        <v>29</v>
      </c>
      <c r="H16" s="105" t="s">
        <v>29</v>
      </c>
      <c r="I16" s="106" t="s">
        <v>30</v>
      </c>
      <c r="J16" s="105">
        <v>3</v>
      </c>
      <c r="K16" s="105">
        <v>3</v>
      </c>
      <c r="L16" s="105">
        <v>2</v>
      </c>
      <c r="M16" s="105">
        <v>1</v>
      </c>
      <c r="N16" s="105">
        <v>1</v>
      </c>
      <c r="O16" s="105">
        <v>1</v>
      </c>
      <c r="P16" s="105">
        <v>1</v>
      </c>
      <c r="Q16" s="105"/>
      <c r="R16" s="105"/>
      <c r="S16" s="109"/>
      <c r="T16" s="128"/>
    </row>
    <row r="17" spans="1:20" ht="15" thickBot="1" x14ac:dyDescent="0.35">
      <c r="A17" s="118"/>
      <c r="B17" s="104">
        <v>43001</v>
      </c>
      <c r="C17" s="105">
        <v>15</v>
      </c>
      <c r="D17" s="105"/>
      <c r="E17" s="105" t="s">
        <v>14</v>
      </c>
      <c r="F17" s="105" t="s">
        <v>29</v>
      </c>
      <c r="G17" s="105" t="s">
        <v>29</v>
      </c>
      <c r="H17" s="105" t="s">
        <v>29</v>
      </c>
      <c r="I17" s="106" t="s">
        <v>30</v>
      </c>
      <c r="J17" s="105">
        <v>3</v>
      </c>
      <c r="K17" s="105">
        <v>1</v>
      </c>
      <c r="L17" s="105">
        <v>2</v>
      </c>
      <c r="M17" s="105">
        <v>1</v>
      </c>
      <c r="N17" s="105">
        <v>1</v>
      </c>
      <c r="O17" s="105">
        <v>1</v>
      </c>
      <c r="P17" s="105">
        <v>1</v>
      </c>
      <c r="Q17" s="105"/>
      <c r="R17" s="105"/>
      <c r="S17" s="111"/>
      <c r="T17" s="129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>
        <f xml:space="preserve"> COUNTIF(F$3:F$17, "Yes") / COUNTA(F$3:F$17)</f>
        <v>0.9285714285714286</v>
      </c>
      <c r="G19" s="63">
        <f t="shared" ref="G19:I19" si="0" xml:space="preserve"> COUNTIF(G$3:G$17, "Yes") / COUNTA(G$3:G$17)</f>
        <v>0.9285714285714286</v>
      </c>
      <c r="H19" s="63">
        <f t="shared" si="0"/>
        <v>0.9285714285714286</v>
      </c>
      <c r="I19" s="64">
        <f t="shared" si="0"/>
        <v>0.35714285714285715</v>
      </c>
      <c r="J19" s="65">
        <f xml:space="preserve"> ROUND(AVERAGE(J$3:J$17), 0)</f>
        <v>3</v>
      </c>
      <c r="K19" s="66">
        <f t="shared" ref="K19:P19" si="1" xml:space="preserve"> ROUND(AVERAGE(K$3:K$17), 0)</f>
        <v>3</v>
      </c>
      <c r="L19" s="67">
        <f t="shared" si="1"/>
        <v>2</v>
      </c>
      <c r="M19" s="67">
        <f t="shared" si="1"/>
        <v>1</v>
      </c>
      <c r="N19" s="67">
        <f t="shared" si="1"/>
        <v>2</v>
      </c>
      <c r="O19" s="67">
        <f t="shared" si="1"/>
        <v>1</v>
      </c>
      <c r="P19" s="68">
        <f t="shared" si="1"/>
        <v>1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4</v>
      </c>
      <c r="F20" s="69">
        <f xml:space="preserve"> COUNTIFS(F$3:F$17, "Yes", $E$3:$E$17, $D20) / $E20</f>
        <v>1</v>
      </c>
      <c r="G20" s="70">
        <f t="shared" ref="G20:I21" si="2" xml:space="preserve"> COUNTIFS(G$3:G$17, "Yes", $E$3:$E$17, $D20) / $E20</f>
        <v>1</v>
      </c>
      <c r="H20" s="70">
        <f t="shared" si="2"/>
        <v>1</v>
      </c>
      <c r="I20" s="71">
        <f t="shared" si="2"/>
        <v>1</v>
      </c>
      <c r="J20" s="72">
        <f xml:space="preserve"> ROUND( AVERAGEIF($E$3:$E$17, $D20, J$3:J$17), 0 )</f>
        <v>3</v>
      </c>
      <c r="K20" s="73">
        <f t="shared" ref="K20:P21" si="3" xml:space="preserve"> ROUND( AVERAGEIF($E$3:$E$17, $D20, K$3:K$17), 0 )</f>
        <v>3</v>
      </c>
      <c r="L20" s="74">
        <f t="shared" si="3"/>
        <v>3</v>
      </c>
      <c r="M20" s="74">
        <f t="shared" si="3"/>
        <v>2</v>
      </c>
      <c r="N20" s="74">
        <f t="shared" si="3"/>
        <v>3</v>
      </c>
      <c r="O20" s="74">
        <f t="shared" si="3"/>
        <v>2</v>
      </c>
      <c r="P20" s="75">
        <f t="shared" si="3"/>
        <v>2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11</v>
      </c>
      <c r="F21" s="77">
        <f xml:space="preserve"> COUNTIFS(F$3:F$17, "Yes", $E$3:$E$17, $D21) / $E21</f>
        <v>0.81818181818181823</v>
      </c>
      <c r="G21" s="78">
        <f t="shared" si="2"/>
        <v>0.81818181818181823</v>
      </c>
      <c r="H21" s="78">
        <f t="shared" si="2"/>
        <v>0.81818181818181823</v>
      </c>
      <c r="I21" s="79">
        <f t="shared" si="2"/>
        <v>9.0909090909090912E-2</v>
      </c>
      <c r="J21" s="80">
        <f xml:space="preserve"> ROUND( AVERAGEIF($E$3:$E$17, $D21, J$3:J$17), 0 )</f>
        <v>3</v>
      </c>
      <c r="K21" s="81">
        <f t="shared" si="3"/>
        <v>2</v>
      </c>
      <c r="L21" s="82">
        <f t="shared" si="3"/>
        <v>2</v>
      </c>
      <c r="M21" s="82">
        <f t="shared" si="3"/>
        <v>1</v>
      </c>
      <c r="N21" s="82">
        <f t="shared" si="3"/>
        <v>1</v>
      </c>
      <c r="O21" s="82">
        <f t="shared" si="3"/>
        <v>1</v>
      </c>
      <c r="P21" s="83">
        <f t="shared" si="3"/>
        <v>1</v>
      </c>
      <c r="T21" s="96"/>
    </row>
    <row r="27" spans="1:20" s="135" customFormat="1" x14ac:dyDescent="0.3">
      <c r="A27" s="135" t="s">
        <v>32</v>
      </c>
      <c r="D27" s="136"/>
      <c r="E27" s="136"/>
      <c r="F27" s="136"/>
      <c r="H27" s="136"/>
      <c r="I27" s="136"/>
    </row>
    <row r="28" spans="1:20" s="132" customFormat="1" ht="14.4" x14ac:dyDescent="0.3">
      <c r="D28" s="133"/>
      <c r="E28" s="133"/>
      <c r="F28" s="133"/>
      <c r="H28" s="133"/>
      <c r="I28" s="133"/>
    </row>
    <row r="29" spans="1:20" s="132" customFormat="1" ht="14.4" x14ac:dyDescent="0.3">
      <c r="A29" s="134" t="s">
        <v>33</v>
      </c>
      <c r="D29" s="133"/>
      <c r="E29" s="133"/>
      <c r="F29" s="133"/>
      <c r="H29" s="133"/>
      <c r="I29" s="133"/>
    </row>
  </sheetData>
  <autoFilter ref="A1:T1"/>
  <mergeCells count="2">
    <mergeCell ref="F2:I2"/>
    <mergeCell ref="J2:P2"/>
  </mergeCells>
  <conditionalFormatting sqref="J19:P21">
    <cfRule type="cellIs" dxfId="76" priority="9" operator="equal">
      <formula>3</formula>
    </cfRule>
    <cfRule type="cellIs" dxfId="75" priority="10" operator="equal">
      <formula>2</formula>
    </cfRule>
    <cfRule type="cellIs" dxfId="74" priority="11" operator="lessThan">
      <formula>1.5</formula>
    </cfRule>
  </conditionalFormatting>
  <conditionalFormatting sqref="F19:I21">
    <cfRule type="cellIs" dxfId="73" priority="6" operator="between">
      <formula>0.495</formula>
      <formula>0.8</formula>
    </cfRule>
    <cfRule type="cellIs" dxfId="72" priority="7" operator="lessThan">
      <formula>0.5</formula>
    </cfRule>
    <cfRule type="cellIs" dxfId="71" priority="8" operator="greaterThan">
      <formula>0.795</formula>
    </cfRule>
  </conditionalFormatting>
  <conditionalFormatting sqref="F19:H19">
    <cfRule type="cellIs" dxfId="70" priority="4" operator="greaterThan">
      <formula>0.795</formula>
    </cfRule>
    <cfRule type="cellIs" dxfId="69" priority="5" operator="between">
      <formula>0.495</formula>
      <formula>0.795</formula>
    </cfRule>
  </conditionalFormatting>
  <conditionalFormatting sqref="J3:P17">
    <cfRule type="cellIs" dxfId="68" priority="1" operator="lessThan">
      <formula>1.5</formula>
    </cfRule>
    <cfRule type="cellIs" dxfId="67" priority="2" operator="equal">
      <formula>2</formula>
    </cfRule>
    <cfRule type="cellIs" dxfId="66" priority="3" operator="equal">
      <formula>3</formula>
    </cfRule>
  </conditionalFormatting>
  <dataValidations count="3">
    <dataValidation type="list" allowBlank="1" showInputMessage="1" showErrorMessage="1" sqref="J3:P18">
      <formula1>$BC$3:$BC$6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E3:E18">
      <formula1>$BA$3:$BA$4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topLeftCell="A17" zoomScale="102" zoomScaleNormal="102" workbookViewId="0">
      <selection activeCell="C35" sqref="C35"/>
    </sheetView>
  </sheetViews>
  <sheetFormatPr defaultColWidth="9.109375" defaultRowHeight="13.8" x14ac:dyDescent="0.3"/>
  <cols>
    <col min="1" max="1" width="12" style="44" customWidth="1"/>
    <col min="2" max="2" width="14.88671875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14.4" x14ac:dyDescent="0.3">
      <c r="A3" s="118"/>
      <c r="B3" s="120">
        <v>43037</v>
      </c>
      <c r="C3" s="46">
        <v>1</v>
      </c>
      <c r="D3" s="46"/>
      <c r="E3" s="46" t="s">
        <v>13</v>
      </c>
      <c r="F3" s="46" t="s">
        <v>29</v>
      </c>
      <c r="G3" s="46" t="s">
        <v>29</v>
      </c>
      <c r="H3" s="46" t="s">
        <v>29</v>
      </c>
      <c r="I3" s="47" t="s">
        <v>29</v>
      </c>
      <c r="J3" s="48">
        <v>3</v>
      </c>
      <c r="K3" s="49">
        <v>3</v>
      </c>
      <c r="L3" s="49">
        <v>3</v>
      </c>
      <c r="M3" s="49">
        <v>3</v>
      </c>
      <c r="N3" s="49">
        <v>3</v>
      </c>
      <c r="O3" s="49">
        <v>3</v>
      </c>
      <c r="P3" s="50">
        <v>3</v>
      </c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14.4" x14ac:dyDescent="0.3">
      <c r="A4" s="118"/>
      <c r="B4" s="119">
        <v>43037</v>
      </c>
      <c r="C4" s="46">
        <v>2</v>
      </c>
      <c r="D4" s="46"/>
      <c r="E4" s="46" t="s">
        <v>14</v>
      </c>
      <c r="F4" s="46" t="s">
        <v>29</v>
      </c>
      <c r="G4" s="46" t="s">
        <v>29</v>
      </c>
      <c r="H4" s="46" t="s">
        <v>29</v>
      </c>
      <c r="I4" s="47" t="s">
        <v>30</v>
      </c>
      <c r="J4" s="51">
        <v>3</v>
      </c>
      <c r="K4" s="46">
        <v>3</v>
      </c>
      <c r="L4" s="46">
        <v>3</v>
      </c>
      <c r="M4" s="46">
        <v>1</v>
      </c>
      <c r="N4" s="46">
        <v>3</v>
      </c>
      <c r="O4" s="46">
        <v>3</v>
      </c>
      <c r="P4" s="54">
        <v>3</v>
      </c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4.4" x14ac:dyDescent="0.3">
      <c r="A5" s="118"/>
      <c r="B5" s="120">
        <v>43037</v>
      </c>
      <c r="C5" s="46">
        <v>3</v>
      </c>
      <c r="D5" s="46"/>
      <c r="E5" s="46" t="s">
        <v>13</v>
      </c>
      <c r="F5" s="46" t="s">
        <v>29</v>
      </c>
      <c r="G5" s="46" t="s">
        <v>29</v>
      </c>
      <c r="H5" s="46" t="s">
        <v>29</v>
      </c>
      <c r="I5" s="47" t="s">
        <v>29</v>
      </c>
      <c r="J5" s="51">
        <v>3</v>
      </c>
      <c r="K5" s="46">
        <v>3</v>
      </c>
      <c r="L5" s="46">
        <v>3</v>
      </c>
      <c r="M5" s="46">
        <v>3</v>
      </c>
      <c r="N5" s="46">
        <v>3</v>
      </c>
      <c r="O5" s="46">
        <v>3</v>
      </c>
      <c r="P5" s="54">
        <v>2</v>
      </c>
      <c r="Q5" s="51"/>
      <c r="R5" s="46"/>
      <c r="S5" s="52"/>
      <c r="T5" s="53"/>
      <c r="BA5" s="44"/>
      <c r="BB5" s="44"/>
      <c r="BC5" s="44">
        <v>2</v>
      </c>
    </row>
    <row r="6" spans="1:55" ht="14.4" x14ac:dyDescent="0.3">
      <c r="A6" s="118"/>
      <c r="B6" s="120">
        <v>43050</v>
      </c>
      <c r="C6" s="46">
        <v>4</v>
      </c>
      <c r="D6" s="46"/>
      <c r="E6" s="46" t="s">
        <v>14</v>
      </c>
      <c r="F6" s="46" t="s">
        <v>30</v>
      </c>
      <c r="G6" s="46" t="s">
        <v>30</v>
      </c>
      <c r="H6" s="46" t="s">
        <v>30</v>
      </c>
      <c r="I6" s="47" t="s">
        <v>30</v>
      </c>
      <c r="J6" s="51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54">
        <v>0</v>
      </c>
      <c r="Q6" s="51"/>
      <c r="R6" s="51"/>
      <c r="S6" s="52"/>
      <c r="T6" s="53"/>
      <c r="BA6" s="44"/>
      <c r="BB6" s="44"/>
      <c r="BC6" s="44">
        <v>3</v>
      </c>
    </row>
    <row r="7" spans="1:55" ht="14.4" x14ac:dyDescent="0.3">
      <c r="A7" s="118"/>
      <c r="B7" s="120">
        <v>43051</v>
      </c>
      <c r="C7" s="46">
        <v>5</v>
      </c>
      <c r="D7" s="46"/>
      <c r="E7" s="46" t="s">
        <v>14</v>
      </c>
      <c r="F7" s="46" t="s">
        <v>29</v>
      </c>
      <c r="G7" s="46" t="s">
        <v>29</v>
      </c>
      <c r="H7" s="46" t="s">
        <v>29</v>
      </c>
      <c r="I7" s="47" t="s">
        <v>30</v>
      </c>
      <c r="J7" s="51">
        <v>3</v>
      </c>
      <c r="K7" s="46">
        <v>3</v>
      </c>
      <c r="L7" s="46">
        <v>3</v>
      </c>
      <c r="M7" s="46">
        <v>1</v>
      </c>
      <c r="N7" s="46">
        <v>3</v>
      </c>
      <c r="O7" s="46">
        <v>3</v>
      </c>
      <c r="P7" s="54">
        <v>3</v>
      </c>
      <c r="Q7" s="51"/>
      <c r="R7" s="46"/>
      <c r="S7" s="52"/>
      <c r="T7" s="53"/>
    </row>
    <row r="8" spans="1:55" ht="14.4" x14ac:dyDescent="0.3">
      <c r="A8" s="118"/>
      <c r="B8" s="120">
        <v>43054</v>
      </c>
      <c r="C8" s="46">
        <v>6</v>
      </c>
      <c r="D8" s="46"/>
      <c r="E8" s="46" t="s">
        <v>14</v>
      </c>
      <c r="F8" s="46" t="s">
        <v>29</v>
      </c>
      <c r="G8" s="46" t="s">
        <v>29</v>
      </c>
      <c r="H8" s="46" t="s">
        <v>29</v>
      </c>
      <c r="I8" s="47" t="s">
        <v>29</v>
      </c>
      <c r="J8" s="51">
        <v>3</v>
      </c>
      <c r="K8" s="46">
        <v>3</v>
      </c>
      <c r="L8" s="46">
        <v>3</v>
      </c>
      <c r="M8" s="46">
        <v>3</v>
      </c>
      <c r="N8" s="46">
        <v>3</v>
      </c>
      <c r="O8" s="46">
        <v>3</v>
      </c>
      <c r="P8" s="54">
        <v>3</v>
      </c>
      <c r="Q8" s="51"/>
      <c r="R8" s="46"/>
      <c r="S8" s="52"/>
      <c r="T8" s="53"/>
    </row>
    <row r="9" spans="1:55" ht="14.4" x14ac:dyDescent="0.3">
      <c r="A9" s="118"/>
      <c r="B9" s="120">
        <v>43057</v>
      </c>
      <c r="C9" s="46">
        <v>7</v>
      </c>
      <c r="D9" s="46"/>
      <c r="E9" s="46" t="s">
        <v>13</v>
      </c>
      <c r="F9" s="46" t="s">
        <v>29</v>
      </c>
      <c r="G9" s="46" t="s">
        <v>29</v>
      </c>
      <c r="H9" s="46" t="s">
        <v>29</v>
      </c>
      <c r="I9" s="47" t="s">
        <v>29</v>
      </c>
      <c r="J9" s="51">
        <v>2</v>
      </c>
      <c r="K9" s="46">
        <v>3</v>
      </c>
      <c r="L9" s="46">
        <v>3</v>
      </c>
      <c r="M9" s="46">
        <v>3</v>
      </c>
      <c r="N9" s="46">
        <v>3</v>
      </c>
      <c r="O9" s="46">
        <v>2</v>
      </c>
      <c r="P9" s="54">
        <v>3</v>
      </c>
      <c r="Q9" s="51"/>
      <c r="R9" s="51"/>
      <c r="S9" s="52"/>
      <c r="T9" s="53"/>
    </row>
    <row r="10" spans="1:55" ht="14.4" x14ac:dyDescent="0.3">
      <c r="A10" s="118"/>
      <c r="B10" s="120">
        <v>43061</v>
      </c>
      <c r="C10" s="46">
        <v>8</v>
      </c>
      <c r="D10" s="46"/>
      <c r="E10" s="46" t="s">
        <v>14</v>
      </c>
      <c r="F10" s="46" t="s">
        <v>29</v>
      </c>
      <c r="G10" s="46" t="s">
        <v>29</v>
      </c>
      <c r="H10" s="46" t="s">
        <v>29</v>
      </c>
      <c r="I10" s="47" t="s">
        <v>29</v>
      </c>
      <c r="J10" s="51">
        <v>3</v>
      </c>
      <c r="K10" s="46">
        <v>3</v>
      </c>
      <c r="L10" s="46">
        <v>3</v>
      </c>
      <c r="M10" s="46">
        <v>3</v>
      </c>
      <c r="N10" s="46">
        <v>2</v>
      </c>
      <c r="O10" s="46">
        <v>3</v>
      </c>
      <c r="P10" s="54">
        <v>3</v>
      </c>
      <c r="Q10" s="51"/>
      <c r="R10" s="46"/>
      <c r="S10" s="52"/>
      <c r="T10" s="53"/>
    </row>
    <row r="11" spans="1:55" ht="14.4" x14ac:dyDescent="0.3">
      <c r="A11" s="118"/>
      <c r="B11" s="120">
        <v>43064</v>
      </c>
      <c r="C11" s="45">
        <v>9</v>
      </c>
      <c r="D11" s="46"/>
      <c r="E11" s="46" t="s">
        <v>13</v>
      </c>
      <c r="F11" s="46" t="s">
        <v>29</v>
      </c>
      <c r="G11" s="46" t="s">
        <v>29</v>
      </c>
      <c r="H11" s="46" t="s">
        <v>29</v>
      </c>
      <c r="I11" s="47" t="s">
        <v>29</v>
      </c>
      <c r="J11" s="51">
        <v>3</v>
      </c>
      <c r="K11" s="46">
        <v>3</v>
      </c>
      <c r="L11" s="46">
        <v>3</v>
      </c>
      <c r="M11" s="46">
        <v>3</v>
      </c>
      <c r="N11" s="46">
        <v>3</v>
      </c>
      <c r="O11" s="46">
        <v>3</v>
      </c>
      <c r="P11" s="54">
        <v>3</v>
      </c>
      <c r="Q11" s="51"/>
      <c r="R11" s="46"/>
      <c r="S11" s="52"/>
      <c r="T11" s="53"/>
    </row>
    <row r="12" spans="1:55" ht="14.4" x14ac:dyDescent="0.3">
      <c r="A12" s="118"/>
      <c r="B12" s="120">
        <v>43061</v>
      </c>
      <c r="C12" s="46">
        <v>10</v>
      </c>
      <c r="D12" s="46"/>
      <c r="E12" s="46" t="s">
        <v>14</v>
      </c>
      <c r="F12" s="46" t="s">
        <v>29</v>
      </c>
      <c r="G12" s="46" t="s">
        <v>29</v>
      </c>
      <c r="H12" s="46" t="s">
        <v>29</v>
      </c>
      <c r="I12" s="47" t="s">
        <v>30</v>
      </c>
      <c r="J12" s="51">
        <v>3</v>
      </c>
      <c r="K12" s="46">
        <v>3</v>
      </c>
      <c r="L12" s="46">
        <v>3</v>
      </c>
      <c r="M12" s="46">
        <v>1</v>
      </c>
      <c r="N12" s="46">
        <v>3</v>
      </c>
      <c r="O12" s="46">
        <v>2</v>
      </c>
      <c r="P12" s="54">
        <v>3</v>
      </c>
      <c r="Q12" s="51"/>
      <c r="R12" s="46"/>
      <c r="S12" s="52"/>
      <c r="T12" s="53"/>
    </row>
    <row r="13" spans="1:55" ht="14.4" x14ac:dyDescent="0.3">
      <c r="A13" s="118"/>
      <c r="B13" s="120">
        <v>43072</v>
      </c>
      <c r="C13" s="46">
        <v>11</v>
      </c>
      <c r="D13" s="46"/>
      <c r="E13" s="46" t="s">
        <v>13</v>
      </c>
      <c r="F13" s="46" t="s">
        <v>29</v>
      </c>
      <c r="G13" s="46" t="s">
        <v>29</v>
      </c>
      <c r="H13" s="46" t="s">
        <v>29</v>
      </c>
      <c r="I13" s="47" t="s">
        <v>29</v>
      </c>
      <c r="J13" s="51">
        <v>3</v>
      </c>
      <c r="K13" s="46">
        <v>3</v>
      </c>
      <c r="L13" s="46">
        <v>3</v>
      </c>
      <c r="M13" s="46">
        <v>3</v>
      </c>
      <c r="N13" s="46">
        <v>3</v>
      </c>
      <c r="O13" s="46">
        <v>3</v>
      </c>
      <c r="P13" s="54">
        <v>3</v>
      </c>
      <c r="Q13" s="51"/>
      <c r="R13" s="46"/>
      <c r="S13" s="52"/>
      <c r="T13" s="53"/>
    </row>
    <row r="14" spans="1:55" ht="14.4" x14ac:dyDescent="0.3">
      <c r="A14" s="118"/>
      <c r="B14" s="120">
        <v>43077</v>
      </c>
      <c r="C14" s="46">
        <v>12</v>
      </c>
      <c r="D14" s="46"/>
      <c r="E14" s="46" t="s">
        <v>13</v>
      </c>
      <c r="F14" s="46" t="s">
        <v>29</v>
      </c>
      <c r="G14" s="46" t="s">
        <v>29</v>
      </c>
      <c r="H14" s="46" t="s">
        <v>29</v>
      </c>
      <c r="I14" s="47" t="s">
        <v>29</v>
      </c>
      <c r="J14" s="51">
        <v>3</v>
      </c>
      <c r="K14" s="46">
        <v>3</v>
      </c>
      <c r="L14" s="46">
        <v>3</v>
      </c>
      <c r="M14" s="46">
        <v>3</v>
      </c>
      <c r="N14" s="46">
        <v>3</v>
      </c>
      <c r="O14" s="46">
        <v>3</v>
      </c>
      <c r="P14" s="54">
        <v>3</v>
      </c>
      <c r="Q14" s="51"/>
      <c r="R14" s="46"/>
      <c r="S14" s="52"/>
      <c r="T14" s="53"/>
    </row>
    <row r="15" spans="1:55" ht="14.4" x14ac:dyDescent="0.3">
      <c r="A15" s="118"/>
      <c r="B15" s="120">
        <v>43086</v>
      </c>
      <c r="C15" s="46">
        <v>13</v>
      </c>
      <c r="D15" s="46"/>
      <c r="E15" s="46" t="s">
        <v>14</v>
      </c>
      <c r="F15" s="46" t="s">
        <v>29</v>
      </c>
      <c r="G15" s="46" t="s">
        <v>29</v>
      </c>
      <c r="H15" s="46" t="s">
        <v>29</v>
      </c>
      <c r="I15" s="47" t="s">
        <v>29</v>
      </c>
      <c r="J15" s="51">
        <v>3</v>
      </c>
      <c r="K15" s="46">
        <v>3</v>
      </c>
      <c r="L15" s="46">
        <v>3</v>
      </c>
      <c r="M15" s="46">
        <v>3</v>
      </c>
      <c r="N15" s="46">
        <v>2</v>
      </c>
      <c r="O15" s="46">
        <v>3</v>
      </c>
      <c r="P15" s="54">
        <v>3</v>
      </c>
      <c r="Q15" s="51"/>
      <c r="R15" s="46"/>
      <c r="S15" s="52"/>
      <c r="T15" s="53"/>
    </row>
    <row r="16" spans="1:55" ht="14.4" x14ac:dyDescent="0.3">
      <c r="A16" s="118"/>
      <c r="B16" s="120">
        <v>43090</v>
      </c>
      <c r="C16" s="46">
        <v>14</v>
      </c>
      <c r="D16" s="46"/>
      <c r="E16" s="46" t="s">
        <v>14</v>
      </c>
      <c r="F16" s="46" t="s">
        <v>29</v>
      </c>
      <c r="G16" s="46" t="s">
        <v>29</v>
      </c>
      <c r="H16" s="46" t="s">
        <v>29</v>
      </c>
      <c r="I16" s="47" t="s">
        <v>29</v>
      </c>
      <c r="J16" s="51">
        <v>3</v>
      </c>
      <c r="K16" s="46">
        <v>3</v>
      </c>
      <c r="L16" s="46">
        <v>3</v>
      </c>
      <c r="M16" s="46">
        <v>3</v>
      </c>
      <c r="N16" s="46">
        <v>3</v>
      </c>
      <c r="O16" s="46">
        <v>3</v>
      </c>
      <c r="P16" s="54">
        <v>3</v>
      </c>
      <c r="Q16" s="51"/>
      <c r="R16" s="46"/>
      <c r="S16" s="52"/>
      <c r="T16" s="53"/>
    </row>
    <row r="17" spans="1:20" ht="15" thickBot="1" x14ac:dyDescent="0.35">
      <c r="A17" s="118"/>
      <c r="B17" s="121">
        <v>43093</v>
      </c>
      <c r="C17" s="56">
        <v>15</v>
      </c>
      <c r="D17" s="56"/>
      <c r="E17" s="56" t="s">
        <v>14</v>
      </c>
      <c r="F17" s="56" t="s">
        <v>29</v>
      </c>
      <c r="G17" s="56" t="s">
        <v>29</v>
      </c>
      <c r="H17" s="56" t="s">
        <v>29</v>
      </c>
      <c r="I17" s="57" t="s">
        <v>30</v>
      </c>
      <c r="J17" s="58">
        <v>3</v>
      </c>
      <c r="K17" s="56">
        <v>3</v>
      </c>
      <c r="L17" s="56">
        <v>3</v>
      </c>
      <c r="M17" s="56">
        <v>1</v>
      </c>
      <c r="N17" s="56">
        <v>2</v>
      </c>
      <c r="O17" s="56">
        <v>3</v>
      </c>
      <c r="P17" s="59">
        <v>3</v>
      </c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>
        <f xml:space="preserve"> COUNTIF(F$3:F$17, "Yes") / COUNTA(F$3:F$17)</f>
        <v>0.93333333333333335</v>
      </c>
      <c r="G19" s="63">
        <f t="shared" ref="G19:I19" si="0" xml:space="preserve"> COUNTIF(G$3:G$17, "Yes") / COUNTA(G$3:G$17)</f>
        <v>0.93333333333333335</v>
      </c>
      <c r="H19" s="63">
        <f t="shared" si="0"/>
        <v>0.93333333333333335</v>
      </c>
      <c r="I19" s="64">
        <f t="shared" si="0"/>
        <v>0.66666666666666663</v>
      </c>
      <c r="J19" s="65">
        <f xml:space="preserve"> ROUND(AVERAGE(J$3:J$17), 0)</f>
        <v>3</v>
      </c>
      <c r="K19" s="66">
        <f t="shared" ref="K19:P19" si="1" xml:space="preserve"> ROUND(AVERAGE(K$3:K$17), 0)</f>
        <v>3</v>
      </c>
      <c r="L19" s="67">
        <f t="shared" si="1"/>
        <v>3</v>
      </c>
      <c r="M19" s="67">
        <f t="shared" si="1"/>
        <v>2</v>
      </c>
      <c r="N19" s="67">
        <f t="shared" si="1"/>
        <v>3</v>
      </c>
      <c r="O19" s="67">
        <f t="shared" si="1"/>
        <v>3</v>
      </c>
      <c r="P19" s="68">
        <f t="shared" si="1"/>
        <v>3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6</v>
      </c>
      <c r="F20" s="69">
        <f xml:space="preserve"> COUNTIFS(F$3:F$17, "Yes", $E$3:$E$17, $D20) / $E20</f>
        <v>1</v>
      </c>
      <c r="G20" s="70">
        <f t="shared" ref="G20:I21" si="2" xml:space="preserve"> COUNTIFS(G$3:G$17, "Yes", $E$3:$E$17, $D20) / $E20</f>
        <v>1</v>
      </c>
      <c r="H20" s="70">
        <f t="shared" si="2"/>
        <v>1</v>
      </c>
      <c r="I20" s="71">
        <f t="shared" si="2"/>
        <v>1</v>
      </c>
      <c r="J20" s="72">
        <f xml:space="preserve"> ROUND( AVERAGEIF($E$3:$E$17, $D20, J$3:J$17), 0 )</f>
        <v>3</v>
      </c>
      <c r="K20" s="73">
        <f t="shared" ref="K20:P21" si="3" xml:space="preserve"> ROUND( AVERAGEIF($E$3:$E$17, $D20, K$3:K$17), 0 )</f>
        <v>3</v>
      </c>
      <c r="L20" s="74">
        <f t="shared" si="3"/>
        <v>3</v>
      </c>
      <c r="M20" s="74">
        <f t="shared" si="3"/>
        <v>3</v>
      </c>
      <c r="N20" s="74">
        <f t="shared" si="3"/>
        <v>3</v>
      </c>
      <c r="O20" s="74">
        <f t="shared" si="3"/>
        <v>3</v>
      </c>
      <c r="P20" s="75">
        <f t="shared" si="3"/>
        <v>3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9</v>
      </c>
      <c r="F21" s="77">
        <f xml:space="preserve"> COUNTIFS(F$3:F$17, "Yes", $E$3:$E$17, $D21) / $E21</f>
        <v>0.88888888888888884</v>
      </c>
      <c r="G21" s="78">
        <f t="shared" si="2"/>
        <v>0.88888888888888884</v>
      </c>
      <c r="H21" s="78">
        <f t="shared" si="2"/>
        <v>0.88888888888888884</v>
      </c>
      <c r="I21" s="79">
        <f t="shared" si="2"/>
        <v>0.44444444444444442</v>
      </c>
      <c r="J21" s="80">
        <f xml:space="preserve"> ROUND( AVERAGEIF($E$3:$E$17, $D21, J$3:J$17), 0 )</f>
        <v>3</v>
      </c>
      <c r="K21" s="81">
        <f t="shared" si="3"/>
        <v>3</v>
      </c>
      <c r="L21" s="82">
        <f t="shared" si="3"/>
        <v>3</v>
      </c>
      <c r="M21" s="82">
        <f t="shared" si="3"/>
        <v>2</v>
      </c>
      <c r="N21" s="82">
        <f t="shared" si="3"/>
        <v>2</v>
      </c>
      <c r="O21" s="82">
        <f t="shared" si="3"/>
        <v>3</v>
      </c>
      <c r="P21" s="83">
        <f t="shared" si="3"/>
        <v>3</v>
      </c>
      <c r="T21" s="96"/>
    </row>
    <row r="28" spans="1:20" s="135" customFormat="1" x14ac:dyDescent="0.3">
      <c r="A28" s="135" t="s">
        <v>32</v>
      </c>
      <c r="D28" s="136"/>
      <c r="E28" s="136"/>
      <c r="F28" s="136"/>
      <c r="H28" s="136"/>
      <c r="I28" s="136"/>
    </row>
    <row r="29" spans="1:20" s="132" customFormat="1" ht="14.4" x14ac:dyDescent="0.3">
      <c r="D29" s="133"/>
      <c r="E29" s="133"/>
      <c r="F29" s="133"/>
      <c r="H29" s="133"/>
      <c r="I29" s="133"/>
    </row>
    <row r="30" spans="1:20" s="132" customFormat="1" ht="14.4" x14ac:dyDescent="0.3">
      <c r="A30" s="134" t="s">
        <v>33</v>
      </c>
      <c r="D30" s="133"/>
      <c r="E30" s="133"/>
      <c r="F30" s="133"/>
      <c r="H30" s="133"/>
      <c r="I30" s="133"/>
    </row>
  </sheetData>
  <autoFilter ref="A1:T1"/>
  <mergeCells count="2">
    <mergeCell ref="F2:I2"/>
    <mergeCell ref="J2:P2"/>
  </mergeCells>
  <conditionalFormatting sqref="J19:P21">
    <cfRule type="cellIs" dxfId="65" priority="6" operator="equal">
      <formula>3</formula>
    </cfRule>
    <cfRule type="cellIs" dxfId="64" priority="7" operator="equal">
      <formula>2</formula>
    </cfRule>
    <cfRule type="cellIs" dxfId="63" priority="8" operator="lessThan">
      <formula>1.5</formula>
    </cfRule>
  </conditionalFormatting>
  <conditionalFormatting sqref="F19:I21">
    <cfRule type="cellIs" dxfId="62" priority="3" operator="between">
      <formula>0.495</formula>
      <formula>0.8</formula>
    </cfRule>
    <cfRule type="cellIs" dxfId="61" priority="4" operator="lessThan">
      <formula>0.5</formula>
    </cfRule>
    <cfRule type="cellIs" dxfId="60" priority="5" operator="greaterThan">
      <formula>0.795</formula>
    </cfRule>
  </conditionalFormatting>
  <conditionalFormatting sqref="F19:H19">
    <cfRule type="cellIs" dxfId="59" priority="1" operator="greaterThan">
      <formula>0.795</formula>
    </cfRule>
    <cfRule type="cellIs" dxfId="58" priority="2" operator="between">
      <formula>0.495</formula>
      <formula>0.795</formula>
    </cfRule>
  </conditionalFormatting>
  <conditionalFormatting sqref="J3:P17">
    <cfRule type="cellIs" dxfId="57" priority="9" operator="lessThan">
      <formula>1.5</formula>
    </cfRule>
    <cfRule type="cellIs" dxfId="56" priority="10" operator="equal">
      <formula>2</formula>
    </cfRule>
    <cfRule type="cellIs" dxfId="55" priority="11" operator="equal">
      <formula>3</formula>
    </cfRule>
  </conditionalFormatting>
  <dataValidations count="3">
    <dataValidation type="list" allowBlank="1" showInputMessage="1" showErrorMessage="1" sqref="E3:E18">
      <formula1>$BA$3:$BA$4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J3:P18">
      <formula1>$BC$3:$BC$6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topLeftCell="A12" zoomScale="102" zoomScaleNormal="102" workbookViewId="0">
      <selection activeCell="B26" sqref="B26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14.4" x14ac:dyDescent="0.3">
      <c r="A3" s="118"/>
      <c r="B3" s="45">
        <v>43128</v>
      </c>
      <c r="C3" s="46">
        <v>1</v>
      </c>
      <c r="D3" s="46"/>
      <c r="E3" s="46" t="s">
        <v>14</v>
      </c>
      <c r="F3" s="46" t="s">
        <v>29</v>
      </c>
      <c r="G3" s="46" t="s">
        <v>29</v>
      </c>
      <c r="H3" s="46" t="s">
        <v>29</v>
      </c>
      <c r="I3" s="47" t="s">
        <v>29</v>
      </c>
      <c r="J3" s="48">
        <v>3</v>
      </c>
      <c r="K3" s="49">
        <v>3</v>
      </c>
      <c r="L3" s="49">
        <v>3</v>
      </c>
      <c r="M3" s="49">
        <v>2</v>
      </c>
      <c r="N3" s="49">
        <v>2</v>
      </c>
      <c r="O3" s="49">
        <v>3</v>
      </c>
      <c r="P3" s="50">
        <v>3</v>
      </c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14.4" x14ac:dyDescent="0.3">
      <c r="A4" s="118"/>
      <c r="B4" s="45">
        <v>43131</v>
      </c>
      <c r="C4" s="46">
        <v>2</v>
      </c>
      <c r="D4" s="46"/>
      <c r="E4" s="46" t="s">
        <v>14</v>
      </c>
      <c r="F4" s="46" t="s">
        <v>29</v>
      </c>
      <c r="G4" s="46" t="s">
        <v>29</v>
      </c>
      <c r="H4" s="46" t="s">
        <v>29</v>
      </c>
      <c r="I4" s="47" t="s">
        <v>30</v>
      </c>
      <c r="J4" s="51">
        <v>3</v>
      </c>
      <c r="K4" s="46">
        <v>3</v>
      </c>
      <c r="L4" s="46">
        <v>3</v>
      </c>
      <c r="M4" s="46">
        <v>1</v>
      </c>
      <c r="N4" s="46">
        <v>2</v>
      </c>
      <c r="O4" s="46">
        <v>3</v>
      </c>
      <c r="P4" s="54">
        <v>3</v>
      </c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4.4" x14ac:dyDescent="0.3">
      <c r="A5" s="118"/>
      <c r="B5" s="45">
        <v>43135</v>
      </c>
      <c r="C5" s="46">
        <v>3</v>
      </c>
      <c r="D5" s="46"/>
      <c r="E5" s="46" t="s">
        <v>13</v>
      </c>
      <c r="F5" s="46" t="s">
        <v>29</v>
      </c>
      <c r="G5" s="46" t="s">
        <v>29</v>
      </c>
      <c r="H5" s="46" t="s">
        <v>29</v>
      </c>
      <c r="I5" s="47" t="s">
        <v>29</v>
      </c>
      <c r="J5" s="51">
        <v>3</v>
      </c>
      <c r="K5" s="46">
        <v>3</v>
      </c>
      <c r="L5" s="46">
        <v>2</v>
      </c>
      <c r="M5" s="46">
        <v>3</v>
      </c>
      <c r="N5" s="46">
        <v>3</v>
      </c>
      <c r="O5" s="46">
        <v>3</v>
      </c>
      <c r="P5" s="54">
        <v>3</v>
      </c>
      <c r="Q5" s="51"/>
      <c r="R5" s="46"/>
      <c r="S5" s="52"/>
      <c r="T5" s="53"/>
      <c r="BA5" s="44"/>
      <c r="BB5" s="44"/>
      <c r="BC5" s="44">
        <v>2</v>
      </c>
    </row>
    <row r="6" spans="1:55" ht="14.4" x14ac:dyDescent="0.3">
      <c r="A6" s="118"/>
      <c r="B6" s="45">
        <v>43153</v>
      </c>
      <c r="C6" s="46">
        <v>4</v>
      </c>
      <c r="D6" s="46"/>
      <c r="E6" s="46" t="s">
        <v>14</v>
      </c>
      <c r="F6" s="46" t="s">
        <v>29</v>
      </c>
      <c r="G6" s="46" t="s">
        <v>29</v>
      </c>
      <c r="H6" s="46" t="s">
        <v>29</v>
      </c>
      <c r="I6" s="47" t="s">
        <v>30</v>
      </c>
      <c r="J6" s="51">
        <v>3</v>
      </c>
      <c r="K6" s="46">
        <v>3</v>
      </c>
      <c r="L6" s="46">
        <v>3</v>
      </c>
      <c r="M6" s="46">
        <v>1</v>
      </c>
      <c r="N6" s="46">
        <v>3</v>
      </c>
      <c r="O6" s="46">
        <v>3</v>
      </c>
      <c r="P6" s="54">
        <v>3</v>
      </c>
      <c r="Q6" s="51"/>
      <c r="R6" s="46"/>
      <c r="S6" s="52"/>
      <c r="T6" s="53"/>
      <c r="BA6" s="44"/>
      <c r="BB6" s="44"/>
      <c r="BC6" s="44">
        <v>3</v>
      </c>
    </row>
    <row r="7" spans="1:55" ht="14.4" x14ac:dyDescent="0.3">
      <c r="A7" s="118"/>
      <c r="B7" s="45">
        <v>43155</v>
      </c>
      <c r="C7" s="46">
        <v>5</v>
      </c>
      <c r="D7" s="46"/>
      <c r="E7" s="46" t="s">
        <v>14</v>
      </c>
      <c r="F7" s="46" t="s">
        <v>29</v>
      </c>
      <c r="G7" s="46" t="s">
        <v>29</v>
      </c>
      <c r="H7" s="46" t="s">
        <v>29</v>
      </c>
      <c r="I7" s="47" t="s">
        <v>29</v>
      </c>
      <c r="J7" s="51">
        <v>3</v>
      </c>
      <c r="K7" s="46">
        <v>3</v>
      </c>
      <c r="L7" s="46">
        <v>3</v>
      </c>
      <c r="M7" s="46">
        <v>3</v>
      </c>
      <c r="N7" s="46">
        <v>2</v>
      </c>
      <c r="O7" s="46">
        <v>3</v>
      </c>
      <c r="P7" s="54">
        <v>3</v>
      </c>
      <c r="Q7" s="51"/>
      <c r="R7" s="46"/>
      <c r="S7" s="52"/>
      <c r="T7" s="53"/>
    </row>
    <row r="8" spans="1:55" ht="14.4" x14ac:dyDescent="0.3">
      <c r="A8" s="118"/>
      <c r="B8" s="45">
        <v>43155</v>
      </c>
      <c r="C8" s="46">
        <v>6</v>
      </c>
      <c r="D8" s="46"/>
      <c r="E8" s="46" t="s">
        <v>14</v>
      </c>
      <c r="F8" s="46" t="s">
        <v>29</v>
      </c>
      <c r="G8" s="46" t="s">
        <v>29</v>
      </c>
      <c r="H8" s="46" t="s">
        <v>29</v>
      </c>
      <c r="I8" s="47" t="s">
        <v>29</v>
      </c>
      <c r="J8" s="51">
        <v>3</v>
      </c>
      <c r="K8" s="46">
        <v>3</v>
      </c>
      <c r="L8" s="46">
        <v>3</v>
      </c>
      <c r="M8" s="46">
        <v>3</v>
      </c>
      <c r="N8" s="46">
        <v>3</v>
      </c>
      <c r="O8" s="46">
        <v>3</v>
      </c>
      <c r="P8" s="54">
        <v>3</v>
      </c>
      <c r="Q8" s="51"/>
      <c r="R8" s="46"/>
      <c r="S8" s="52"/>
      <c r="T8" s="53"/>
    </row>
    <row r="9" spans="1:55" ht="14.4" x14ac:dyDescent="0.3">
      <c r="A9" s="118"/>
      <c r="B9" s="45">
        <v>43155</v>
      </c>
      <c r="C9" s="46">
        <v>7</v>
      </c>
      <c r="D9" s="46"/>
      <c r="E9" s="46" t="s">
        <v>13</v>
      </c>
      <c r="F9" s="46" t="s">
        <v>29</v>
      </c>
      <c r="G9" s="46" t="s">
        <v>29</v>
      </c>
      <c r="H9" s="46" t="s">
        <v>29</v>
      </c>
      <c r="I9" s="47" t="s">
        <v>29</v>
      </c>
      <c r="J9" s="51">
        <v>3</v>
      </c>
      <c r="K9" s="46">
        <v>3</v>
      </c>
      <c r="L9" s="46">
        <v>3</v>
      </c>
      <c r="M9" s="46">
        <v>3</v>
      </c>
      <c r="N9" s="46">
        <v>3</v>
      </c>
      <c r="O9" s="46">
        <v>3</v>
      </c>
      <c r="P9" s="54">
        <v>3</v>
      </c>
      <c r="Q9" s="51"/>
      <c r="R9" s="46"/>
      <c r="S9" s="52"/>
      <c r="T9" s="53"/>
    </row>
    <row r="10" spans="1:55" ht="14.4" x14ac:dyDescent="0.3">
      <c r="A10" s="118"/>
      <c r="B10" s="45">
        <v>43156</v>
      </c>
      <c r="C10" s="46">
        <v>8</v>
      </c>
      <c r="D10" s="46"/>
      <c r="E10" s="46" t="s">
        <v>13</v>
      </c>
      <c r="F10" s="46" t="s">
        <v>29</v>
      </c>
      <c r="G10" s="46" t="s">
        <v>29</v>
      </c>
      <c r="H10" s="46" t="s">
        <v>29</v>
      </c>
      <c r="I10" s="47" t="s">
        <v>29</v>
      </c>
      <c r="J10" s="51">
        <v>3</v>
      </c>
      <c r="K10" s="46">
        <v>3</v>
      </c>
      <c r="L10" s="46">
        <v>3</v>
      </c>
      <c r="M10" s="46">
        <v>3</v>
      </c>
      <c r="N10" s="46">
        <v>3</v>
      </c>
      <c r="O10" s="46">
        <v>3</v>
      </c>
      <c r="P10" s="54">
        <v>3</v>
      </c>
      <c r="Q10" s="51"/>
      <c r="R10" s="46"/>
      <c r="S10" s="52"/>
      <c r="T10" s="53"/>
    </row>
    <row r="11" spans="1:55" ht="14.4" x14ac:dyDescent="0.3">
      <c r="A11" s="118"/>
      <c r="B11" s="45">
        <v>43156</v>
      </c>
      <c r="C11" s="45">
        <v>9</v>
      </c>
      <c r="D11" s="46"/>
      <c r="E11" s="46" t="s">
        <v>14</v>
      </c>
      <c r="F11" s="46" t="s">
        <v>29</v>
      </c>
      <c r="G11" s="46" t="s">
        <v>29</v>
      </c>
      <c r="H11" s="46" t="s">
        <v>29</v>
      </c>
      <c r="I11" s="47" t="s">
        <v>29</v>
      </c>
      <c r="J11" s="51">
        <v>3</v>
      </c>
      <c r="K11" s="46">
        <v>3</v>
      </c>
      <c r="L11" s="46">
        <v>2</v>
      </c>
      <c r="M11" s="46">
        <v>3</v>
      </c>
      <c r="N11" s="46">
        <v>2</v>
      </c>
      <c r="O11" s="46">
        <v>3</v>
      </c>
      <c r="P11" s="54">
        <v>3</v>
      </c>
      <c r="Q11" s="51"/>
      <c r="R11" s="46"/>
      <c r="S11" s="52"/>
      <c r="T11" s="53"/>
    </row>
    <row r="12" spans="1:55" ht="14.4" x14ac:dyDescent="0.3">
      <c r="A12" s="118"/>
      <c r="B12" s="45">
        <v>43163</v>
      </c>
      <c r="C12" s="46">
        <v>10</v>
      </c>
      <c r="D12" s="46"/>
      <c r="E12" s="46" t="s">
        <v>14</v>
      </c>
      <c r="F12" s="46" t="s">
        <v>29</v>
      </c>
      <c r="G12" s="46" t="s">
        <v>29</v>
      </c>
      <c r="H12" s="46" t="s">
        <v>29</v>
      </c>
      <c r="I12" s="47" t="s">
        <v>29</v>
      </c>
      <c r="J12" s="51">
        <v>3</v>
      </c>
      <c r="K12" s="46">
        <v>3</v>
      </c>
      <c r="L12" s="46">
        <v>3</v>
      </c>
      <c r="M12" s="46">
        <v>2</v>
      </c>
      <c r="N12" s="46">
        <v>3</v>
      </c>
      <c r="O12" s="46">
        <v>3</v>
      </c>
      <c r="P12" s="54">
        <v>3</v>
      </c>
      <c r="Q12" s="51"/>
      <c r="R12" s="46"/>
      <c r="S12" s="52"/>
      <c r="T12" s="53"/>
    </row>
    <row r="13" spans="1:55" ht="14.4" x14ac:dyDescent="0.3">
      <c r="A13" s="118"/>
      <c r="B13" s="45">
        <v>43163</v>
      </c>
      <c r="C13" s="46">
        <v>11</v>
      </c>
      <c r="D13" s="46"/>
      <c r="E13" s="46" t="s">
        <v>13</v>
      </c>
      <c r="F13" s="46" t="s">
        <v>29</v>
      </c>
      <c r="G13" s="46" t="s">
        <v>29</v>
      </c>
      <c r="H13" s="46" t="s">
        <v>29</v>
      </c>
      <c r="I13" s="47" t="s">
        <v>29</v>
      </c>
      <c r="J13" s="51">
        <v>3</v>
      </c>
      <c r="K13" s="46">
        <v>3</v>
      </c>
      <c r="L13" s="46">
        <v>2</v>
      </c>
      <c r="M13" s="46">
        <v>3</v>
      </c>
      <c r="N13" s="46">
        <v>3</v>
      </c>
      <c r="O13" s="46">
        <v>3</v>
      </c>
      <c r="P13" s="54">
        <v>3</v>
      </c>
      <c r="Q13" s="51"/>
      <c r="R13" s="46"/>
      <c r="S13" s="52"/>
      <c r="T13" s="53"/>
    </row>
    <row r="14" spans="1:55" ht="14.4" x14ac:dyDescent="0.3">
      <c r="A14" s="118"/>
      <c r="B14" s="45">
        <v>43163</v>
      </c>
      <c r="C14" s="46">
        <v>12</v>
      </c>
      <c r="D14" s="46"/>
      <c r="E14" s="46" t="s">
        <v>14</v>
      </c>
      <c r="F14" s="46" t="s">
        <v>29</v>
      </c>
      <c r="G14" s="46" t="s">
        <v>29</v>
      </c>
      <c r="H14" s="46" t="s">
        <v>29</v>
      </c>
      <c r="I14" s="47" t="s">
        <v>30</v>
      </c>
      <c r="J14" s="51">
        <v>3</v>
      </c>
      <c r="K14" s="46">
        <v>3</v>
      </c>
      <c r="L14" s="46">
        <v>3</v>
      </c>
      <c r="M14" s="46">
        <v>1</v>
      </c>
      <c r="N14" s="46">
        <v>2</v>
      </c>
      <c r="O14" s="46">
        <v>3</v>
      </c>
      <c r="P14" s="54">
        <v>3</v>
      </c>
      <c r="Q14" s="51"/>
      <c r="R14" s="46"/>
      <c r="S14" s="52"/>
      <c r="T14" s="53"/>
    </row>
    <row r="15" spans="1:55" ht="14.4" x14ac:dyDescent="0.3">
      <c r="A15" s="118"/>
      <c r="B15" s="45">
        <v>43169</v>
      </c>
      <c r="C15" s="46">
        <v>13</v>
      </c>
      <c r="D15" s="46"/>
      <c r="E15" s="46" t="s">
        <v>14</v>
      </c>
      <c r="F15" s="46" t="s">
        <v>29</v>
      </c>
      <c r="G15" s="46" t="s">
        <v>29</v>
      </c>
      <c r="H15" s="46" t="s">
        <v>29</v>
      </c>
      <c r="I15" s="47" t="s">
        <v>29</v>
      </c>
      <c r="J15" s="51">
        <v>3</v>
      </c>
      <c r="K15" s="46">
        <v>3</v>
      </c>
      <c r="L15" s="46">
        <v>3</v>
      </c>
      <c r="M15" s="46">
        <v>2</v>
      </c>
      <c r="N15" s="46">
        <v>2</v>
      </c>
      <c r="O15" s="46">
        <v>3</v>
      </c>
      <c r="P15" s="54">
        <v>3</v>
      </c>
      <c r="Q15" s="51"/>
      <c r="R15" s="46"/>
      <c r="S15" s="52"/>
      <c r="T15" s="53"/>
    </row>
    <row r="16" spans="1:55" ht="14.4" x14ac:dyDescent="0.3">
      <c r="A16" s="118"/>
      <c r="B16" s="45">
        <v>43170</v>
      </c>
      <c r="C16" s="46">
        <v>14</v>
      </c>
      <c r="D16" s="46"/>
      <c r="E16" s="46" t="s">
        <v>13</v>
      </c>
      <c r="F16" s="46" t="s">
        <v>29</v>
      </c>
      <c r="G16" s="46" t="s">
        <v>29</v>
      </c>
      <c r="H16" s="46" t="s">
        <v>29</v>
      </c>
      <c r="I16" s="47" t="s">
        <v>29</v>
      </c>
      <c r="J16" s="51">
        <v>3</v>
      </c>
      <c r="K16" s="46">
        <v>3</v>
      </c>
      <c r="L16" s="46">
        <v>3</v>
      </c>
      <c r="M16" s="46">
        <v>3</v>
      </c>
      <c r="N16" s="46">
        <v>3</v>
      </c>
      <c r="O16" s="46">
        <v>3</v>
      </c>
      <c r="P16" s="54">
        <v>3</v>
      </c>
      <c r="Q16" s="51"/>
      <c r="R16" s="46"/>
      <c r="S16" s="52"/>
      <c r="T16" s="53"/>
    </row>
    <row r="17" spans="1:20" ht="15" thickBot="1" x14ac:dyDescent="0.35">
      <c r="A17" s="118"/>
      <c r="B17" s="55">
        <v>43177</v>
      </c>
      <c r="C17" s="56">
        <v>15</v>
      </c>
      <c r="D17" s="56"/>
      <c r="E17" s="56" t="s">
        <v>14</v>
      </c>
      <c r="F17" s="56" t="s">
        <v>29</v>
      </c>
      <c r="G17" s="56" t="s">
        <v>29</v>
      </c>
      <c r="H17" s="56" t="s">
        <v>29</v>
      </c>
      <c r="I17" s="57" t="s">
        <v>29</v>
      </c>
      <c r="J17" s="58">
        <v>3</v>
      </c>
      <c r="K17" s="56">
        <v>3</v>
      </c>
      <c r="L17" s="56">
        <v>3</v>
      </c>
      <c r="M17" s="56">
        <v>3</v>
      </c>
      <c r="N17" s="56">
        <v>3</v>
      </c>
      <c r="O17" s="56">
        <v>3</v>
      </c>
      <c r="P17" s="59">
        <v>3</v>
      </c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>
        <f xml:space="preserve"> COUNTIF(F$3:F$17, "Yes") / COUNTA(F$3:F$17)</f>
        <v>1</v>
      </c>
      <c r="G19" s="63">
        <f t="shared" ref="G19:I19" si="0" xml:space="preserve"> COUNTIF(G$3:G$17, "Yes") / COUNTA(G$3:G$17)</f>
        <v>1</v>
      </c>
      <c r="H19" s="63">
        <f t="shared" si="0"/>
        <v>1</v>
      </c>
      <c r="I19" s="64">
        <f t="shared" si="0"/>
        <v>0.8</v>
      </c>
      <c r="J19" s="65">
        <f xml:space="preserve"> ROUND(AVERAGE(J$3:J$17), 0)</f>
        <v>3</v>
      </c>
      <c r="K19" s="66">
        <f t="shared" ref="K19:P19" si="1" xml:space="preserve"> ROUND(AVERAGE(K$3:K$17), 0)</f>
        <v>3</v>
      </c>
      <c r="L19" s="67">
        <f t="shared" si="1"/>
        <v>3</v>
      </c>
      <c r="M19" s="67">
        <f t="shared" si="1"/>
        <v>2</v>
      </c>
      <c r="N19" s="67">
        <f t="shared" si="1"/>
        <v>3</v>
      </c>
      <c r="O19" s="67">
        <f t="shared" si="1"/>
        <v>3</v>
      </c>
      <c r="P19" s="68">
        <f t="shared" si="1"/>
        <v>3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5</v>
      </c>
      <c r="F20" s="69">
        <f xml:space="preserve"> COUNTIFS(F$3:F$17, "Yes", $E$3:$E$17, $D20) / $E20</f>
        <v>1</v>
      </c>
      <c r="G20" s="70">
        <f t="shared" ref="G20:I21" si="2" xml:space="preserve"> COUNTIFS(G$3:G$17, "Yes", $E$3:$E$17, $D20) / $E20</f>
        <v>1</v>
      </c>
      <c r="H20" s="70">
        <f t="shared" si="2"/>
        <v>1</v>
      </c>
      <c r="I20" s="71">
        <f t="shared" si="2"/>
        <v>1</v>
      </c>
      <c r="J20" s="72">
        <f xml:space="preserve"> ROUND( AVERAGEIF($E$3:$E$17, $D20, J$3:J$17), 0 )</f>
        <v>3</v>
      </c>
      <c r="K20" s="73">
        <f t="shared" ref="K20:P21" si="3" xml:space="preserve"> ROUND( AVERAGEIF($E$3:$E$17, $D20, K$3:K$17), 0 )</f>
        <v>3</v>
      </c>
      <c r="L20" s="74">
        <f t="shared" si="3"/>
        <v>3</v>
      </c>
      <c r="M20" s="74">
        <f t="shared" si="3"/>
        <v>3</v>
      </c>
      <c r="N20" s="74">
        <f t="shared" si="3"/>
        <v>3</v>
      </c>
      <c r="O20" s="74">
        <f t="shared" si="3"/>
        <v>3</v>
      </c>
      <c r="P20" s="75">
        <f t="shared" si="3"/>
        <v>3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10</v>
      </c>
      <c r="F21" s="77">
        <f xml:space="preserve"> COUNTIFS(F$3:F$17, "Yes", $E$3:$E$17, $D21) / $E21</f>
        <v>1</v>
      </c>
      <c r="G21" s="78">
        <f t="shared" si="2"/>
        <v>1</v>
      </c>
      <c r="H21" s="78">
        <f t="shared" si="2"/>
        <v>1</v>
      </c>
      <c r="I21" s="79">
        <f t="shared" si="2"/>
        <v>0.7</v>
      </c>
      <c r="J21" s="80">
        <f xml:space="preserve"> ROUND( AVERAGEIF($E$3:$E$17, $D21, J$3:J$17), 0 )</f>
        <v>3</v>
      </c>
      <c r="K21" s="81">
        <f t="shared" si="3"/>
        <v>3</v>
      </c>
      <c r="L21" s="82">
        <f t="shared" si="3"/>
        <v>3</v>
      </c>
      <c r="M21" s="82">
        <f t="shared" si="3"/>
        <v>2</v>
      </c>
      <c r="N21" s="82">
        <f t="shared" si="3"/>
        <v>2</v>
      </c>
      <c r="O21" s="82">
        <f t="shared" si="3"/>
        <v>3</v>
      </c>
      <c r="P21" s="83">
        <f t="shared" si="3"/>
        <v>3</v>
      </c>
      <c r="T21" s="96"/>
    </row>
    <row r="28" spans="1:20" s="135" customFormat="1" x14ac:dyDescent="0.3">
      <c r="A28" s="135" t="s">
        <v>32</v>
      </c>
      <c r="D28" s="136"/>
      <c r="E28" s="136"/>
      <c r="F28" s="136"/>
      <c r="H28" s="136"/>
      <c r="I28" s="136"/>
    </row>
    <row r="29" spans="1:20" s="132" customFormat="1" ht="14.4" x14ac:dyDescent="0.3">
      <c r="D29" s="133"/>
      <c r="E29" s="133"/>
      <c r="F29" s="133"/>
      <c r="H29" s="133"/>
      <c r="I29" s="133"/>
    </row>
    <row r="30" spans="1:20" s="132" customFormat="1" ht="14.4" x14ac:dyDescent="0.3">
      <c r="A30" s="134" t="s">
        <v>33</v>
      </c>
      <c r="D30" s="133"/>
      <c r="E30" s="133"/>
      <c r="F30" s="133"/>
      <c r="H30" s="133"/>
      <c r="I30" s="133"/>
    </row>
  </sheetData>
  <autoFilter ref="A1:BC17"/>
  <mergeCells count="2">
    <mergeCell ref="F2:I2"/>
    <mergeCell ref="J2:P2"/>
  </mergeCells>
  <conditionalFormatting sqref="J19:P21">
    <cfRule type="cellIs" dxfId="54" priority="6" operator="equal">
      <formula>3</formula>
    </cfRule>
    <cfRule type="cellIs" dxfId="53" priority="7" operator="equal">
      <formula>2</formula>
    </cfRule>
    <cfRule type="cellIs" dxfId="52" priority="8" operator="lessThan">
      <formula>1.5</formula>
    </cfRule>
  </conditionalFormatting>
  <conditionalFormatting sqref="F19:I21">
    <cfRule type="cellIs" dxfId="51" priority="3" operator="between">
      <formula>0.495</formula>
      <formula>0.8</formula>
    </cfRule>
    <cfRule type="cellIs" dxfId="50" priority="4" operator="lessThan">
      <formula>0.5</formula>
    </cfRule>
    <cfRule type="cellIs" dxfId="49" priority="5" operator="greaterThan">
      <formula>0.795</formula>
    </cfRule>
  </conditionalFormatting>
  <conditionalFormatting sqref="F19:H19">
    <cfRule type="cellIs" dxfId="48" priority="1" operator="greaterThan">
      <formula>0.795</formula>
    </cfRule>
    <cfRule type="cellIs" dxfId="47" priority="2" operator="between">
      <formula>0.495</formula>
      <formula>0.795</formula>
    </cfRule>
  </conditionalFormatting>
  <conditionalFormatting sqref="J3:P17">
    <cfRule type="cellIs" dxfId="46" priority="9" operator="lessThan">
      <formula>1.5</formula>
    </cfRule>
    <cfRule type="cellIs" dxfId="45" priority="10" operator="equal">
      <formula>2</formula>
    </cfRule>
    <cfRule type="cellIs" dxfId="44" priority="11" operator="equal">
      <formula>3</formula>
    </cfRule>
  </conditionalFormatting>
  <dataValidations count="3">
    <dataValidation type="list" allowBlank="1" showInputMessage="1" showErrorMessage="1" sqref="J3:P18">
      <formula1>$BC$3:$BC$6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E3:E18">
      <formula1>$BA$3:$BA$4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showGridLines="0" topLeftCell="A14" zoomScale="99" zoomScaleNormal="99" workbookViewId="0">
      <selection activeCell="G28" sqref="G28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22.5" customHeight="1" x14ac:dyDescent="0.3">
      <c r="A3" s="118"/>
      <c r="B3" s="45">
        <v>43227</v>
      </c>
      <c r="C3" s="46">
        <v>1</v>
      </c>
      <c r="D3" s="46"/>
      <c r="E3" s="46" t="s">
        <v>14</v>
      </c>
      <c r="F3" s="46" t="s">
        <v>29</v>
      </c>
      <c r="G3" s="46" t="s">
        <v>29</v>
      </c>
      <c r="H3" s="46" t="s">
        <v>29</v>
      </c>
      <c r="I3" s="47" t="s">
        <v>29</v>
      </c>
      <c r="J3" s="48">
        <v>3</v>
      </c>
      <c r="K3" s="49">
        <v>3</v>
      </c>
      <c r="L3" s="49">
        <v>3</v>
      </c>
      <c r="M3" s="49">
        <v>3</v>
      </c>
      <c r="N3" s="49">
        <v>3</v>
      </c>
      <c r="O3" s="49">
        <v>3</v>
      </c>
      <c r="P3" s="50">
        <v>3</v>
      </c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25.5" customHeight="1" x14ac:dyDescent="0.3">
      <c r="A4" s="118"/>
      <c r="B4" s="45">
        <v>43229</v>
      </c>
      <c r="C4" s="46">
        <v>2</v>
      </c>
      <c r="D4" s="46"/>
      <c r="E4" s="46" t="s">
        <v>14</v>
      </c>
      <c r="F4" s="46" t="s">
        <v>29</v>
      </c>
      <c r="G4" s="46" t="s">
        <v>29</v>
      </c>
      <c r="H4" s="46" t="s">
        <v>29</v>
      </c>
      <c r="I4" s="47" t="s">
        <v>30</v>
      </c>
      <c r="J4" s="51">
        <v>3</v>
      </c>
      <c r="K4" s="46">
        <v>3</v>
      </c>
      <c r="L4" s="46">
        <v>3</v>
      </c>
      <c r="M4" s="46">
        <v>1</v>
      </c>
      <c r="N4" s="46">
        <v>2</v>
      </c>
      <c r="O4" s="46">
        <v>3</v>
      </c>
      <c r="P4" s="54">
        <v>3</v>
      </c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9.5" customHeight="1" x14ac:dyDescent="0.3">
      <c r="A5" s="118"/>
      <c r="B5" s="45">
        <v>43231</v>
      </c>
      <c r="C5" s="46">
        <v>3</v>
      </c>
      <c r="D5" s="46"/>
      <c r="E5" s="46" t="s">
        <v>14</v>
      </c>
      <c r="F5" s="46" t="s">
        <v>29</v>
      </c>
      <c r="G5" s="46" t="s">
        <v>29</v>
      </c>
      <c r="H5" s="46" t="s">
        <v>29</v>
      </c>
      <c r="I5" s="47" t="s">
        <v>29</v>
      </c>
      <c r="J5" s="51">
        <v>3</v>
      </c>
      <c r="K5" s="46">
        <v>3</v>
      </c>
      <c r="L5" s="46">
        <v>3</v>
      </c>
      <c r="M5" s="46">
        <v>3</v>
      </c>
      <c r="N5" s="46">
        <v>3</v>
      </c>
      <c r="O5" s="46">
        <v>3</v>
      </c>
      <c r="P5" s="54">
        <v>3</v>
      </c>
      <c r="Q5" s="51"/>
      <c r="R5" s="46"/>
      <c r="S5" s="52"/>
      <c r="T5" s="53"/>
      <c r="BA5" s="44"/>
      <c r="BB5" s="44"/>
      <c r="BC5" s="44">
        <v>2</v>
      </c>
    </row>
    <row r="6" spans="1:55" ht="21" customHeight="1" x14ac:dyDescent="0.3">
      <c r="A6" s="118"/>
      <c r="B6" s="45">
        <v>43232</v>
      </c>
      <c r="C6" s="46">
        <v>4</v>
      </c>
      <c r="D6" s="46"/>
      <c r="E6" s="46" t="s">
        <v>13</v>
      </c>
      <c r="F6" s="46" t="s">
        <v>29</v>
      </c>
      <c r="G6" s="46" t="s">
        <v>29</v>
      </c>
      <c r="H6" s="46" t="s">
        <v>29</v>
      </c>
      <c r="I6" s="47" t="s">
        <v>29</v>
      </c>
      <c r="J6" s="51">
        <v>2</v>
      </c>
      <c r="K6" s="46">
        <v>3</v>
      </c>
      <c r="L6" s="46">
        <v>3</v>
      </c>
      <c r="M6" s="46">
        <v>2</v>
      </c>
      <c r="N6" s="46">
        <v>2</v>
      </c>
      <c r="O6" s="46">
        <v>1</v>
      </c>
      <c r="P6" s="54">
        <v>1</v>
      </c>
      <c r="Q6" s="51"/>
      <c r="R6" s="46"/>
      <c r="S6" s="52"/>
      <c r="T6" s="53"/>
      <c r="BA6" s="44"/>
      <c r="BB6" s="44"/>
      <c r="BC6" s="44">
        <v>3</v>
      </c>
    </row>
    <row r="7" spans="1:55" ht="16.5" customHeight="1" x14ac:dyDescent="0.3">
      <c r="A7" s="118"/>
      <c r="B7" s="45">
        <v>43232</v>
      </c>
      <c r="C7" s="46">
        <v>5</v>
      </c>
      <c r="D7" s="46"/>
      <c r="E7" s="46" t="s">
        <v>13</v>
      </c>
      <c r="F7" s="46" t="s">
        <v>29</v>
      </c>
      <c r="G7" s="46" t="s">
        <v>29</v>
      </c>
      <c r="H7" s="46" t="s">
        <v>29</v>
      </c>
      <c r="I7" s="47" t="s">
        <v>30</v>
      </c>
      <c r="J7" s="51">
        <v>2</v>
      </c>
      <c r="K7" s="46">
        <v>3</v>
      </c>
      <c r="L7" s="46">
        <v>2</v>
      </c>
      <c r="M7" s="46">
        <v>1</v>
      </c>
      <c r="N7" s="46">
        <v>2</v>
      </c>
      <c r="O7" s="46">
        <v>2</v>
      </c>
      <c r="P7" s="54">
        <v>1</v>
      </c>
      <c r="Q7" s="51"/>
      <c r="R7" s="46"/>
      <c r="S7" s="52"/>
      <c r="T7" s="53"/>
    </row>
    <row r="8" spans="1:55" ht="18.75" customHeight="1" x14ac:dyDescent="0.3">
      <c r="A8" s="118"/>
      <c r="B8" s="45">
        <v>43241</v>
      </c>
      <c r="C8" s="46">
        <v>6</v>
      </c>
      <c r="D8" s="46"/>
      <c r="E8" s="46" t="s">
        <v>13</v>
      </c>
      <c r="F8" s="46" t="s">
        <v>29</v>
      </c>
      <c r="G8" s="46" t="s">
        <v>29</v>
      </c>
      <c r="H8" s="46" t="s">
        <v>29</v>
      </c>
      <c r="I8" s="47" t="s">
        <v>29</v>
      </c>
      <c r="J8" s="51">
        <v>3</v>
      </c>
      <c r="K8" s="46">
        <v>3</v>
      </c>
      <c r="L8" s="46">
        <v>3</v>
      </c>
      <c r="M8" s="46">
        <v>3</v>
      </c>
      <c r="N8" s="46">
        <v>3</v>
      </c>
      <c r="O8" s="46">
        <v>3</v>
      </c>
      <c r="P8" s="54">
        <v>3</v>
      </c>
      <c r="Q8" s="51"/>
      <c r="R8" s="46"/>
      <c r="S8" s="52"/>
      <c r="T8" s="53"/>
    </row>
    <row r="9" spans="1:55" ht="21" customHeight="1" x14ac:dyDescent="0.3">
      <c r="A9" s="118"/>
      <c r="B9" s="45">
        <v>43248</v>
      </c>
      <c r="C9" s="46">
        <v>7</v>
      </c>
      <c r="D9" s="46"/>
      <c r="E9" s="46" t="s">
        <v>14</v>
      </c>
      <c r="F9" s="46" t="s">
        <v>29</v>
      </c>
      <c r="G9" s="46" t="s">
        <v>29</v>
      </c>
      <c r="H9" s="46" t="s">
        <v>29</v>
      </c>
      <c r="I9" s="47" t="s">
        <v>29</v>
      </c>
      <c r="J9" s="51">
        <v>3</v>
      </c>
      <c r="K9" s="46">
        <v>3</v>
      </c>
      <c r="L9" s="46">
        <v>3</v>
      </c>
      <c r="M9" s="46">
        <v>3</v>
      </c>
      <c r="N9" s="46">
        <v>2</v>
      </c>
      <c r="O9" s="46">
        <v>3</v>
      </c>
      <c r="P9" s="54">
        <v>3</v>
      </c>
      <c r="Q9" s="51"/>
      <c r="R9" s="46"/>
      <c r="S9" s="52"/>
      <c r="T9" s="53"/>
    </row>
    <row r="10" spans="1:55" ht="15" customHeight="1" x14ac:dyDescent="0.3">
      <c r="A10" s="118"/>
      <c r="B10" s="45">
        <v>43248</v>
      </c>
      <c r="C10" s="46">
        <v>8</v>
      </c>
      <c r="D10" s="46"/>
      <c r="E10" s="46" t="s">
        <v>14</v>
      </c>
      <c r="F10" s="46" t="s">
        <v>29</v>
      </c>
      <c r="G10" s="46" t="s">
        <v>29</v>
      </c>
      <c r="H10" s="46" t="s">
        <v>29</v>
      </c>
      <c r="I10" s="47" t="s">
        <v>30</v>
      </c>
      <c r="J10" s="51">
        <v>3</v>
      </c>
      <c r="K10" s="46">
        <v>3</v>
      </c>
      <c r="L10" s="46">
        <v>3</v>
      </c>
      <c r="M10" s="46">
        <v>1</v>
      </c>
      <c r="N10" s="46">
        <v>1</v>
      </c>
      <c r="O10" s="46">
        <v>2</v>
      </c>
      <c r="P10" s="54">
        <v>1</v>
      </c>
      <c r="Q10" s="51"/>
      <c r="R10" s="46"/>
      <c r="S10" s="52"/>
      <c r="T10" s="53"/>
    </row>
    <row r="11" spans="1:55" ht="16.5" customHeight="1" x14ac:dyDescent="0.3">
      <c r="A11" s="118"/>
      <c r="B11" s="45">
        <v>43248</v>
      </c>
      <c r="C11" s="45">
        <v>9</v>
      </c>
      <c r="D11" s="46"/>
      <c r="E11" s="46" t="s">
        <v>14</v>
      </c>
      <c r="F11" s="46" t="s">
        <v>29</v>
      </c>
      <c r="G11" s="46" t="s">
        <v>29</v>
      </c>
      <c r="H11" s="46" t="s">
        <v>29</v>
      </c>
      <c r="I11" s="47" t="s">
        <v>29</v>
      </c>
      <c r="J11" s="51">
        <v>3</v>
      </c>
      <c r="K11" s="46">
        <v>3</v>
      </c>
      <c r="L11" s="46">
        <v>3</v>
      </c>
      <c r="M11" s="46">
        <v>3</v>
      </c>
      <c r="N11" s="46">
        <v>2</v>
      </c>
      <c r="O11" s="46">
        <v>3</v>
      </c>
      <c r="P11" s="54">
        <v>1</v>
      </c>
      <c r="Q11" s="51"/>
      <c r="R11" s="46"/>
      <c r="S11" s="52"/>
      <c r="T11" s="53"/>
    </row>
    <row r="12" spans="1:55" ht="21.75" customHeight="1" x14ac:dyDescent="0.3">
      <c r="A12" s="118"/>
      <c r="B12" s="45">
        <v>43254</v>
      </c>
      <c r="C12" s="46">
        <v>10</v>
      </c>
      <c r="D12" s="46"/>
      <c r="E12" s="46" t="s">
        <v>13</v>
      </c>
      <c r="F12" s="46" t="s">
        <v>29</v>
      </c>
      <c r="G12" s="46" t="s">
        <v>29</v>
      </c>
      <c r="H12" s="46" t="s">
        <v>29</v>
      </c>
      <c r="I12" s="47" t="s">
        <v>29</v>
      </c>
      <c r="J12" s="51">
        <v>3</v>
      </c>
      <c r="K12" s="46">
        <v>3</v>
      </c>
      <c r="L12" s="46">
        <v>3</v>
      </c>
      <c r="M12" s="46">
        <v>3</v>
      </c>
      <c r="N12" s="46">
        <v>3</v>
      </c>
      <c r="O12" s="46">
        <v>3</v>
      </c>
      <c r="P12" s="54">
        <v>3</v>
      </c>
      <c r="Q12" s="51"/>
      <c r="R12" s="46"/>
      <c r="S12" s="52"/>
      <c r="T12" s="53"/>
    </row>
    <row r="13" spans="1:55" ht="25.5" customHeight="1" x14ac:dyDescent="0.3">
      <c r="A13" s="118"/>
      <c r="B13" s="45">
        <v>43260</v>
      </c>
      <c r="C13" s="46">
        <v>11</v>
      </c>
      <c r="D13" s="46"/>
      <c r="E13" s="46" t="s">
        <v>14</v>
      </c>
      <c r="F13" s="46" t="s">
        <v>29</v>
      </c>
      <c r="G13" s="46" t="s">
        <v>29</v>
      </c>
      <c r="H13" s="46" t="s">
        <v>29</v>
      </c>
      <c r="I13" s="47" t="s">
        <v>29</v>
      </c>
      <c r="J13" s="51">
        <v>3</v>
      </c>
      <c r="K13" s="46">
        <v>3</v>
      </c>
      <c r="L13" s="46">
        <v>3</v>
      </c>
      <c r="M13" s="46">
        <v>3</v>
      </c>
      <c r="N13" s="46">
        <v>2</v>
      </c>
      <c r="O13" s="46">
        <v>3</v>
      </c>
      <c r="P13" s="54">
        <v>3</v>
      </c>
      <c r="Q13" s="51"/>
      <c r="R13" s="46"/>
      <c r="S13" s="52"/>
      <c r="T13" s="53"/>
    </row>
    <row r="14" spans="1:55" ht="21.75" customHeight="1" x14ac:dyDescent="0.3">
      <c r="A14" s="118"/>
      <c r="B14" s="45">
        <v>43260</v>
      </c>
      <c r="C14" s="46">
        <v>12</v>
      </c>
      <c r="D14" s="46"/>
      <c r="E14" s="46" t="s">
        <v>13</v>
      </c>
      <c r="F14" s="46" t="s">
        <v>29</v>
      </c>
      <c r="G14" s="46" t="s">
        <v>29</v>
      </c>
      <c r="H14" s="46" t="s">
        <v>29</v>
      </c>
      <c r="I14" s="47" t="s">
        <v>29</v>
      </c>
      <c r="J14" s="51">
        <v>3</v>
      </c>
      <c r="K14" s="46">
        <v>3</v>
      </c>
      <c r="L14" s="46">
        <v>3</v>
      </c>
      <c r="M14" s="46">
        <v>3</v>
      </c>
      <c r="N14" s="46">
        <v>2</v>
      </c>
      <c r="O14" s="46">
        <v>3</v>
      </c>
      <c r="P14" s="54">
        <v>3</v>
      </c>
      <c r="Q14" s="51"/>
      <c r="R14" s="46"/>
      <c r="S14" s="52"/>
      <c r="T14" s="53"/>
    </row>
    <row r="15" spans="1:55" ht="18" customHeight="1" x14ac:dyDescent="0.3">
      <c r="A15" s="118"/>
      <c r="B15" s="45">
        <v>43261</v>
      </c>
      <c r="C15" s="46">
        <v>13</v>
      </c>
      <c r="D15" s="46"/>
      <c r="E15" s="46" t="s">
        <v>13</v>
      </c>
      <c r="F15" s="46" t="s">
        <v>29</v>
      </c>
      <c r="G15" s="46" t="s">
        <v>29</v>
      </c>
      <c r="H15" s="46" t="s">
        <v>29</v>
      </c>
      <c r="I15" s="47" t="s">
        <v>29</v>
      </c>
      <c r="J15" s="51">
        <v>3</v>
      </c>
      <c r="K15" s="46">
        <v>3</v>
      </c>
      <c r="L15" s="46">
        <v>3</v>
      </c>
      <c r="M15" s="46">
        <v>3</v>
      </c>
      <c r="N15" s="46">
        <v>3</v>
      </c>
      <c r="O15" s="46">
        <v>3</v>
      </c>
      <c r="P15" s="54">
        <v>3</v>
      </c>
      <c r="Q15" s="51"/>
      <c r="R15" s="46"/>
      <c r="S15" s="52"/>
      <c r="T15" s="53"/>
    </row>
    <row r="16" spans="1:55" ht="20.25" customHeight="1" x14ac:dyDescent="0.3">
      <c r="A16" s="118"/>
      <c r="B16" s="45">
        <v>43272</v>
      </c>
      <c r="C16" s="46">
        <v>14</v>
      </c>
      <c r="D16" s="46"/>
      <c r="E16" s="46" t="s">
        <v>13</v>
      </c>
      <c r="F16" s="46" t="s">
        <v>29</v>
      </c>
      <c r="G16" s="46" t="s">
        <v>29</v>
      </c>
      <c r="H16" s="46" t="s">
        <v>29</v>
      </c>
      <c r="I16" s="47" t="s">
        <v>29</v>
      </c>
      <c r="J16" s="51">
        <v>2</v>
      </c>
      <c r="K16" s="46">
        <v>3</v>
      </c>
      <c r="L16" s="46">
        <v>3</v>
      </c>
      <c r="M16" s="46">
        <v>3</v>
      </c>
      <c r="N16" s="46">
        <v>2</v>
      </c>
      <c r="O16" s="46">
        <v>3</v>
      </c>
      <c r="P16" s="54">
        <v>3</v>
      </c>
      <c r="Q16" s="51"/>
      <c r="R16" s="46"/>
      <c r="S16" s="52"/>
      <c r="T16" s="53"/>
    </row>
    <row r="17" spans="1:20" ht="15" thickBot="1" x14ac:dyDescent="0.35">
      <c r="A17" s="118"/>
      <c r="B17" s="55">
        <v>43275</v>
      </c>
      <c r="C17" s="56">
        <v>15</v>
      </c>
      <c r="D17" s="56"/>
      <c r="E17" s="56" t="s">
        <v>14</v>
      </c>
      <c r="F17" s="56" t="s">
        <v>29</v>
      </c>
      <c r="G17" s="56" t="s">
        <v>29</v>
      </c>
      <c r="H17" s="56" t="s">
        <v>29</v>
      </c>
      <c r="I17" s="57" t="s">
        <v>29</v>
      </c>
      <c r="J17" s="58">
        <v>3</v>
      </c>
      <c r="K17" s="56">
        <v>3</v>
      </c>
      <c r="L17" s="56">
        <v>3</v>
      </c>
      <c r="M17" s="56">
        <v>3</v>
      </c>
      <c r="N17" s="56">
        <v>3</v>
      </c>
      <c r="O17" s="56">
        <v>3</v>
      </c>
      <c r="P17" s="59">
        <v>3</v>
      </c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>
        <f xml:space="preserve"> COUNTIF(F$3:F$17, "Yes") / COUNTA(F$3:F$17)</f>
        <v>1</v>
      </c>
      <c r="G19" s="63">
        <f xml:space="preserve"> COUNTIF(G$3:G$17, "Yes") / COUNTA(G$3:G$17)</f>
        <v>1</v>
      </c>
      <c r="H19" s="63">
        <f xml:space="preserve"> COUNTIF(H$3:H$17, "Yes") / COUNTA(H$3:H$17)</f>
        <v>1</v>
      </c>
      <c r="I19" s="64">
        <f xml:space="preserve"> COUNTIF(I$3:I$17, "Yes") / COUNTA(I$3:I$17)</f>
        <v>0.8</v>
      </c>
      <c r="J19" s="65">
        <f t="shared" ref="J19:P19" si="0" xml:space="preserve"> ROUND(AVERAGE(J$3:J$17), 0)</f>
        <v>3</v>
      </c>
      <c r="K19" s="66">
        <f t="shared" si="0"/>
        <v>3</v>
      </c>
      <c r="L19" s="67">
        <f t="shared" si="0"/>
        <v>3</v>
      </c>
      <c r="M19" s="67">
        <f t="shared" si="0"/>
        <v>3</v>
      </c>
      <c r="N19" s="67">
        <f t="shared" si="0"/>
        <v>2</v>
      </c>
      <c r="O19" s="67">
        <f t="shared" si="0"/>
        <v>3</v>
      </c>
      <c r="P19" s="68">
        <f t="shared" si="0"/>
        <v>2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7</v>
      </c>
      <c r="F20" s="69">
        <f t="shared" ref="F20:I21" si="1" xml:space="preserve"> COUNTIFS(F$3:F$17, "Yes", $E$3:$E$17, $D20) / $E20</f>
        <v>1</v>
      </c>
      <c r="G20" s="70">
        <f t="shared" si="1"/>
        <v>1</v>
      </c>
      <c r="H20" s="70">
        <f t="shared" si="1"/>
        <v>1</v>
      </c>
      <c r="I20" s="71">
        <f t="shared" si="1"/>
        <v>0.8571428571428571</v>
      </c>
      <c r="J20" s="72">
        <f t="shared" ref="J20:P21" si="2" xml:space="preserve"> ROUND( AVERAGEIF($E$3:$E$17, $D20, J$3:J$17), 0 )</f>
        <v>3</v>
      </c>
      <c r="K20" s="73">
        <f t="shared" si="2"/>
        <v>3</v>
      </c>
      <c r="L20" s="74">
        <f t="shared" si="2"/>
        <v>3</v>
      </c>
      <c r="M20" s="74">
        <f t="shared" si="2"/>
        <v>3</v>
      </c>
      <c r="N20" s="74">
        <f t="shared" si="2"/>
        <v>2</v>
      </c>
      <c r="O20" s="74">
        <f t="shared" si="2"/>
        <v>3</v>
      </c>
      <c r="P20" s="75">
        <f t="shared" si="2"/>
        <v>2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8</v>
      </c>
      <c r="F21" s="77">
        <f t="shared" si="1"/>
        <v>1</v>
      </c>
      <c r="G21" s="78">
        <f t="shared" si="1"/>
        <v>1</v>
      </c>
      <c r="H21" s="78">
        <f t="shared" si="1"/>
        <v>1</v>
      </c>
      <c r="I21" s="79">
        <f t="shared" si="1"/>
        <v>0.75</v>
      </c>
      <c r="J21" s="80">
        <f t="shared" si="2"/>
        <v>3</v>
      </c>
      <c r="K21" s="81">
        <f t="shared" si="2"/>
        <v>3</v>
      </c>
      <c r="L21" s="82">
        <f t="shared" si="2"/>
        <v>3</v>
      </c>
      <c r="M21" s="82">
        <f t="shared" si="2"/>
        <v>3</v>
      </c>
      <c r="N21" s="82">
        <f t="shared" si="2"/>
        <v>2</v>
      </c>
      <c r="O21" s="82">
        <f t="shared" si="2"/>
        <v>3</v>
      </c>
      <c r="P21" s="83">
        <f t="shared" si="2"/>
        <v>3</v>
      </c>
      <c r="T21" s="96"/>
    </row>
    <row r="26" spans="1:20" s="135" customFormat="1" x14ac:dyDescent="0.3">
      <c r="A26" s="135" t="s">
        <v>32</v>
      </c>
      <c r="D26" s="136"/>
      <c r="E26" s="136"/>
      <c r="F26" s="136"/>
      <c r="H26" s="136"/>
      <c r="I26" s="136"/>
    </row>
    <row r="27" spans="1:20" s="132" customFormat="1" ht="14.4" x14ac:dyDescent="0.3">
      <c r="D27" s="133"/>
      <c r="E27" s="133"/>
      <c r="F27" s="133"/>
      <c r="H27" s="133"/>
      <c r="I27" s="133"/>
    </row>
    <row r="28" spans="1:20" s="132" customFormat="1" ht="14.4" x14ac:dyDescent="0.3">
      <c r="A28" s="134" t="s">
        <v>33</v>
      </c>
      <c r="D28" s="133"/>
      <c r="E28" s="133"/>
      <c r="F28" s="133"/>
      <c r="H28" s="133"/>
      <c r="I28" s="133"/>
    </row>
  </sheetData>
  <autoFilter ref="A1:BC17"/>
  <mergeCells count="2">
    <mergeCell ref="F2:I2"/>
    <mergeCell ref="J2:P2"/>
  </mergeCells>
  <conditionalFormatting sqref="J19:P21">
    <cfRule type="cellIs" dxfId="43" priority="6" operator="equal">
      <formula>3</formula>
    </cfRule>
    <cfRule type="cellIs" dxfId="42" priority="7" operator="equal">
      <formula>2</formula>
    </cfRule>
    <cfRule type="cellIs" dxfId="41" priority="8" operator="lessThan">
      <formula>1.5</formula>
    </cfRule>
  </conditionalFormatting>
  <conditionalFormatting sqref="F19:I21">
    <cfRule type="cellIs" dxfId="40" priority="3" operator="between">
      <formula>0.495</formula>
      <formula>0.8</formula>
    </cfRule>
    <cfRule type="cellIs" dxfId="39" priority="4" operator="lessThan">
      <formula>0.5</formula>
    </cfRule>
    <cfRule type="cellIs" dxfId="38" priority="5" operator="greaterThan">
      <formula>0.795</formula>
    </cfRule>
  </conditionalFormatting>
  <conditionalFormatting sqref="F19:H19">
    <cfRule type="cellIs" dxfId="37" priority="1" operator="greaterThan">
      <formula>0.795</formula>
    </cfRule>
    <cfRule type="cellIs" dxfId="36" priority="2" operator="between">
      <formula>0.495</formula>
      <formula>0.795</formula>
    </cfRule>
  </conditionalFormatting>
  <conditionalFormatting sqref="J3:P17">
    <cfRule type="cellIs" dxfId="35" priority="9" operator="lessThan">
      <formula>1.5</formula>
    </cfRule>
    <cfRule type="cellIs" dxfId="34" priority="10" operator="equal">
      <formula>2</formula>
    </cfRule>
    <cfRule type="cellIs" dxfId="33" priority="11" operator="equal">
      <formula>3</formula>
    </cfRule>
  </conditionalFormatting>
  <dataValidations count="3">
    <dataValidation type="list" allowBlank="1" showInputMessage="1" showErrorMessage="1" sqref="J3:P18">
      <formula1>$BC$3:$BC$6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E3:E18">
      <formula1>$BA$3:$BA$4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showGridLines="0" zoomScale="80" zoomScaleNormal="80" workbookViewId="0">
      <selection activeCell="N1" sqref="N1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22.5" customHeight="1" x14ac:dyDescent="0.3">
      <c r="A3" s="118"/>
      <c r="B3" s="45"/>
      <c r="C3" s="46"/>
      <c r="D3" s="46"/>
      <c r="E3" s="46"/>
      <c r="F3" s="46"/>
      <c r="G3" s="46"/>
      <c r="H3" s="46"/>
      <c r="I3" s="47"/>
      <c r="J3" s="48"/>
      <c r="K3" s="49"/>
      <c r="L3" s="49"/>
      <c r="M3" s="49"/>
      <c r="N3" s="49"/>
      <c r="O3" s="49"/>
      <c r="P3" s="50"/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25.5" customHeight="1" x14ac:dyDescent="0.3">
      <c r="A4" s="118"/>
      <c r="B4" s="45"/>
      <c r="C4" s="46"/>
      <c r="D4" s="46"/>
      <c r="E4" s="46"/>
      <c r="F4" s="46"/>
      <c r="G4" s="46"/>
      <c r="H4" s="46"/>
      <c r="I4" s="47"/>
      <c r="J4" s="51"/>
      <c r="K4" s="46"/>
      <c r="L4" s="46"/>
      <c r="M4" s="46"/>
      <c r="N4" s="46"/>
      <c r="O4" s="46"/>
      <c r="P4" s="54"/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9.5" customHeight="1" x14ac:dyDescent="0.3">
      <c r="A5" s="118"/>
      <c r="B5" s="45"/>
      <c r="C5" s="46"/>
      <c r="D5" s="46"/>
      <c r="E5" s="46"/>
      <c r="F5" s="46"/>
      <c r="G5" s="46"/>
      <c r="H5" s="46"/>
      <c r="I5" s="47"/>
      <c r="J5" s="51"/>
      <c r="K5" s="46"/>
      <c r="L5" s="46"/>
      <c r="M5" s="46"/>
      <c r="N5" s="46"/>
      <c r="O5" s="46"/>
      <c r="P5" s="54"/>
      <c r="Q5" s="51"/>
      <c r="R5" s="46"/>
      <c r="S5" s="52"/>
      <c r="T5" s="53"/>
      <c r="BA5" s="44"/>
      <c r="BB5" s="44"/>
      <c r="BC5" s="44">
        <v>2</v>
      </c>
    </row>
    <row r="6" spans="1:55" ht="21" customHeight="1" x14ac:dyDescent="0.3">
      <c r="A6" s="118"/>
      <c r="B6" s="45"/>
      <c r="C6" s="46"/>
      <c r="D6" s="46"/>
      <c r="E6" s="46"/>
      <c r="F6" s="46"/>
      <c r="G6" s="46"/>
      <c r="H6" s="46"/>
      <c r="I6" s="47"/>
      <c r="J6" s="51"/>
      <c r="K6" s="46"/>
      <c r="L6" s="46"/>
      <c r="M6" s="46"/>
      <c r="N6" s="46"/>
      <c r="O6" s="46"/>
      <c r="P6" s="54"/>
      <c r="Q6" s="51"/>
      <c r="R6" s="46"/>
      <c r="S6" s="52"/>
      <c r="T6" s="53"/>
      <c r="BA6" s="44"/>
      <c r="BB6" s="44"/>
      <c r="BC6" s="44">
        <v>3</v>
      </c>
    </row>
    <row r="7" spans="1:55" ht="16.5" customHeight="1" x14ac:dyDescent="0.3">
      <c r="A7" s="118"/>
      <c r="B7" s="45"/>
      <c r="C7" s="46"/>
      <c r="D7" s="46"/>
      <c r="E7" s="46"/>
      <c r="F7" s="46"/>
      <c r="G7" s="46"/>
      <c r="H7" s="46"/>
      <c r="I7" s="47"/>
      <c r="J7" s="51"/>
      <c r="K7" s="46"/>
      <c r="L7" s="46"/>
      <c r="M7" s="46"/>
      <c r="N7" s="46"/>
      <c r="O7" s="46"/>
      <c r="P7" s="54"/>
      <c r="Q7" s="51"/>
      <c r="R7" s="46"/>
      <c r="S7" s="52"/>
      <c r="T7" s="53"/>
    </row>
    <row r="8" spans="1:55" ht="18.75" customHeight="1" x14ac:dyDescent="0.3">
      <c r="A8" s="118"/>
      <c r="B8" s="45"/>
      <c r="C8" s="46"/>
      <c r="D8" s="46"/>
      <c r="E8" s="46"/>
      <c r="F8" s="46"/>
      <c r="G8" s="46"/>
      <c r="H8" s="46"/>
      <c r="I8" s="47"/>
      <c r="J8" s="51"/>
      <c r="K8" s="46"/>
      <c r="L8" s="46"/>
      <c r="M8" s="46"/>
      <c r="N8" s="46"/>
      <c r="O8" s="46"/>
      <c r="P8" s="54"/>
      <c r="Q8" s="51"/>
      <c r="R8" s="46"/>
      <c r="S8" s="52"/>
      <c r="T8" s="53"/>
    </row>
    <row r="9" spans="1:55" ht="21" customHeight="1" x14ac:dyDescent="0.3">
      <c r="A9" s="118"/>
      <c r="B9" s="45"/>
      <c r="C9" s="46"/>
      <c r="D9" s="46"/>
      <c r="E9" s="46"/>
      <c r="F9" s="46"/>
      <c r="G9" s="46"/>
      <c r="H9" s="46"/>
      <c r="I9" s="47"/>
      <c r="J9" s="51"/>
      <c r="K9" s="46"/>
      <c r="L9" s="46"/>
      <c r="M9" s="46"/>
      <c r="N9" s="46"/>
      <c r="O9" s="46"/>
      <c r="P9" s="54"/>
      <c r="Q9" s="51"/>
      <c r="R9" s="46"/>
      <c r="S9" s="52"/>
      <c r="T9" s="53"/>
    </row>
    <row r="10" spans="1:55" ht="15" customHeight="1" x14ac:dyDescent="0.3">
      <c r="A10" s="118"/>
      <c r="B10" s="45"/>
      <c r="C10" s="46"/>
      <c r="D10" s="46"/>
      <c r="E10" s="46"/>
      <c r="F10" s="46"/>
      <c r="G10" s="46"/>
      <c r="H10" s="46"/>
      <c r="I10" s="47"/>
      <c r="J10" s="51"/>
      <c r="K10" s="46"/>
      <c r="L10" s="46"/>
      <c r="M10" s="46"/>
      <c r="N10" s="46"/>
      <c r="O10" s="46"/>
      <c r="P10" s="54"/>
      <c r="Q10" s="51"/>
      <c r="R10" s="46"/>
      <c r="S10" s="52"/>
      <c r="T10" s="53"/>
    </row>
    <row r="11" spans="1:55" ht="16.5" customHeight="1" x14ac:dyDescent="0.3">
      <c r="A11" s="118"/>
      <c r="B11" s="45"/>
      <c r="C11" s="45"/>
      <c r="D11" s="46"/>
      <c r="E11" s="46"/>
      <c r="F11" s="46"/>
      <c r="G11" s="46"/>
      <c r="H11" s="46"/>
      <c r="I11" s="47"/>
      <c r="J11" s="51"/>
      <c r="K11" s="46"/>
      <c r="L11" s="46"/>
      <c r="M11" s="46"/>
      <c r="N11" s="46"/>
      <c r="O11" s="46"/>
      <c r="P11" s="54"/>
      <c r="Q11" s="51"/>
      <c r="R11" s="46"/>
      <c r="S11" s="52"/>
      <c r="T11" s="53"/>
    </row>
    <row r="12" spans="1:55" ht="21.75" customHeight="1" x14ac:dyDescent="0.3">
      <c r="A12" s="118"/>
      <c r="B12" s="45"/>
      <c r="C12" s="46"/>
      <c r="D12" s="46"/>
      <c r="E12" s="46"/>
      <c r="F12" s="46"/>
      <c r="G12" s="46"/>
      <c r="H12" s="46"/>
      <c r="I12" s="47"/>
      <c r="J12" s="51"/>
      <c r="K12" s="46"/>
      <c r="L12" s="46"/>
      <c r="M12" s="46"/>
      <c r="N12" s="46"/>
      <c r="O12" s="46"/>
      <c r="P12" s="54"/>
      <c r="Q12" s="51"/>
      <c r="R12" s="46"/>
      <c r="S12" s="52"/>
      <c r="T12" s="53"/>
    </row>
    <row r="13" spans="1:55" ht="25.5" customHeight="1" x14ac:dyDescent="0.3">
      <c r="A13" s="118"/>
      <c r="B13" s="45"/>
      <c r="C13" s="46"/>
      <c r="D13" s="46"/>
      <c r="E13" s="46"/>
      <c r="F13" s="46"/>
      <c r="G13" s="46"/>
      <c r="H13" s="46"/>
      <c r="I13" s="47"/>
      <c r="J13" s="51"/>
      <c r="K13" s="46"/>
      <c r="L13" s="46"/>
      <c r="M13" s="46"/>
      <c r="N13" s="46"/>
      <c r="O13" s="46"/>
      <c r="P13" s="54"/>
      <c r="Q13" s="51"/>
      <c r="R13" s="46"/>
      <c r="S13" s="52"/>
      <c r="T13" s="53"/>
    </row>
    <row r="14" spans="1:55" ht="21.75" customHeight="1" x14ac:dyDescent="0.3">
      <c r="A14" s="118"/>
      <c r="B14" s="45"/>
      <c r="C14" s="46"/>
      <c r="D14" s="46"/>
      <c r="E14" s="46"/>
      <c r="F14" s="46"/>
      <c r="G14" s="46"/>
      <c r="H14" s="46"/>
      <c r="I14" s="47"/>
      <c r="J14" s="51"/>
      <c r="K14" s="46"/>
      <c r="L14" s="46"/>
      <c r="M14" s="46"/>
      <c r="N14" s="46"/>
      <c r="O14" s="46"/>
      <c r="P14" s="54"/>
      <c r="Q14" s="51"/>
      <c r="R14" s="46"/>
      <c r="S14" s="52"/>
      <c r="T14" s="53"/>
    </row>
    <row r="15" spans="1:55" ht="18" customHeight="1" x14ac:dyDescent="0.3">
      <c r="A15" s="118"/>
      <c r="B15" s="45"/>
      <c r="C15" s="46"/>
      <c r="D15" s="46"/>
      <c r="E15" s="46"/>
      <c r="F15" s="46"/>
      <c r="G15" s="46"/>
      <c r="H15" s="46"/>
      <c r="I15" s="47"/>
      <c r="J15" s="51"/>
      <c r="K15" s="46"/>
      <c r="L15" s="46"/>
      <c r="M15" s="46"/>
      <c r="N15" s="46"/>
      <c r="O15" s="46"/>
      <c r="P15" s="54"/>
      <c r="Q15" s="51"/>
      <c r="R15" s="46"/>
      <c r="S15" s="52"/>
      <c r="T15" s="53"/>
    </row>
    <row r="16" spans="1:55" ht="20.25" customHeight="1" x14ac:dyDescent="0.3">
      <c r="A16" s="118"/>
      <c r="B16" s="45"/>
      <c r="C16" s="46"/>
      <c r="D16" s="46"/>
      <c r="E16" s="46"/>
      <c r="F16" s="46"/>
      <c r="G16" s="46"/>
      <c r="H16" s="46"/>
      <c r="I16" s="47"/>
      <c r="J16" s="51"/>
      <c r="K16" s="46"/>
      <c r="L16" s="46"/>
      <c r="M16" s="46"/>
      <c r="N16" s="46"/>
      <c r="O16" s="46"/>
      <c r="P16" s="54"/>
      <c r="Q16" s="51"/>
      <c r="R16" s="46"/>
      <c r="S16" s="52"/>
      <c r="T16" s="53"/>
    </row>
    <row r="17" spans="1:20" ht="15" thickBot="1" x14ac:dyDescent="0.35">
      <c r="A17" s="118"/>
      <c r="B17" s="55"/>
      <c r="C17" s="56"/>
      <c r="D17" s="56"/>
      <c r="E17" s="56"/>
      <c r="F17" s="56"/>
      <c r="G17" s="56"/>
      <c r="H17" s="56"/>
      <c r="I17" s="57"/>
      <c r="J17" s="58"/>
      <c r="K17" s="56"/>
      <c r="L17" s="56"/>
      <c r="M17" s="56"/>
      <c r="N17" s="56"/>
      <c r="O17" s="56"/>
      <c r="P17" s="59"/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 t="e">
        <f xml:space="preserve"> COUNTIF(F$3:F$17, "Yes") / COUNTA(F$3:F$17)</f>
        <v>#DIV/0!</v>
      </c>
      <c r="G19" s="63" t="e">
        <f xml:space="preserve"> COUNTIF(G$3:G$17, "Yes") / COUNTA(G$3:G$17)</f>
        <v>#DIV/0!</v>
      </c>
      <c r="H19" s="63" t="e">
        <f xml:space="preserve"> COUNTIF(H$3:H$17, "Yes") / COUNTA(H$3:H$17)</f>
        <v>#DIV/0!</v>
      </c>
      <c r="I19" s="64" t="e">
        <f xml:space="preserve"> COUNTIF(I$3:I$17, "Yes") / COUNTA(I$3:I$17)</f>
        <v>#DIV/0!</v>
      </c>
      <c r="J19" s="65" t="e">
        <f t="shared" ref="J19:P19" si="0" xml:space="preserve"> ROUND(AVERAGE(J$3:J$17), 0)</f>
        <v>#DIV/0!</v>
      </c>
      <c r="K19" s="66" t="e">
        <f t="shared" si="0"/>
        <v>#DIV/0!</v>
      </c>
      <c r="L19" s="67" t="e">
        <f t="shared" si="0"/>
        <v>#DIV/0!</v>
      </c>
      <c r="M19" s="67" t="e">
        <f t="shared" si="0"/>
        <v>#DIV/0!</v>
      </c>
      <c r="N19" s="67" t="e">
        <f t="shared" si="0"/>
        <v>#DIV/0!</v>
      </c>
      <c r="O19" s="67" t="e">
        <f t="shared" si="0"/>
        <v>#DIV/0!</v>
      </c>
      <c r="P19" s="68" t="e">
        <f t="shared" si="0"/>
        <v>#DIV/0!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0</v>
      </c>
      <c r="F20" s="69" t="e">
        <f t="shared" ref="F20:I21" si="1" xml:space="preserve"> COUNTIFS(F$3:F$17, "Yes", $E$3:$E$17, $D20) / $E20</f>
        <v>#DIV/0!</v>
      </c>
      <c r="G20" s="70" t="e">
        <f t="shared" si="1"/>
        <v>#DIV/0!</v>
      </c>
      <c r="H20" s="70" t="e">
        <f t="shared" si="1"/>
        <v>#DIV/0!</v>
      </c>
      <c r="I20" s="71" t="e">
        <f t="shared" si="1"/>
        <v>#DIV/0!</v>
      </c>
      <c r="J20" s="72" t="e">
        <f t="shared" ref="J20:P21" si="2" xml:space="preserve"> ROUND( AVERAGEIF($E$3:$E$17, $D20, J$3:J$17), 0 )</f>
        <v>#DIV/0!</v>
      </c>
      <c r="K20" s="73" t="e">
        <f t="shared" si="2"/>
        <v>#DIV/0!</v>
      </c>
      <c r="L20" s="74" t="e">
        <f t="shared" si="2"/>
        <v>#DIV/0!</v>
      </c>
      <c r="M20" s="74" t="e">
        <f t="shared" si="2"/>
        <v>#DIV/0!</v>
      </c>
      <c r="N20" s="74" t="e">
        <f t="shared" si="2"/>
        <v>#DIV/0!</v>
      </c>
      <c r="O20" s="74" t="e">
        <f t="shared" si="2"/>
        <v>#DIV/0!</v>
      </c>
      <c r="P20" s="75" t="e">
        <f t="shared" si="2"/>
        <v>#DIV/0!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0</v>
      </c>
      <c r="F21" s="77" t="e">
        <f t="shared" si="1"/>
        <v>#DIV/0!</v>
      </c>
      <c r="G21" s="78" t="e">
        <f t="shared" si="1"/>
        <v>#DIV/0!</v>
      </c>
      <c r="H21" s="78" t="e">
        <f t="shared" si="1"/>
        <v>#DIV/0!</v>
      </c>
      <c r="I21" s="79" t="e">
        <f t="shared" si="1"/>
        <v>#DIV/0!</v>
      </c>
      <c r="J21" s="80" t="e">
        <f t="shared" si="2"/>
        <v>#DIV/0!</v>
      </c>
      <c r="K21" s="81" t="e">
        <f t="shared" si="2"/>
        <v>#DIV/0!</v>
      </c>
      <c r="L21" s="82" t="e">
        <f t="shared" si="2"/>
        <v>#DIV/0!</v>
      </c>
      <c r="M21" s="82" t="e">
        <f t="shared" si="2"/>
        <v>#DIV/0!</v>
      </c>
      <c r="N21" s="82" t="e">
        <f t="shared" si="2"/>
        <v>#DIV/0!</v>
      </c>
      <c r="O21" s="82" t="e">
        <f t="shared" si="2"/>
        <v>#DIV/0!</v>
      </c>
      <c r="P21" s="83" t="e">
        <f t="shared" si="2"/>
        <v>#DIV/0!</v>
      </c>
      <c r="T21" s="96"/>
    </row>
  </sheetData>
  <autoFilter ref="A1:BC17"/>
  <mergeCells count="2">
    <mergeCell ref="F2:I2"/>
    <mergeCell ref="J2:P2"/>
  </mergeCells>
  <conditionalFormatting sqref="J19:P21">
    <cfRule type="cellIs" dxfId="32" priority="6" operator="equal">
      <formula>3</formula>
    </cfRule>
    <cfRule type="cellIs" dxfId="31" priority="7" operator="equal">
      <formula>2</formula>
    </cfRule>
    <cfRule type="cellIs" dxfId="30" priority="8" operator="lessThan">
      <formula>1.5</formula>
    </cfRule>
  </conditionalFormatting>
  <conditionalFormatting sqref="F19:I21">
    <cfRule type="cellIs" dxfId="29" priority="3" operator="between">
      <formula>0.495</formula>
      <formula>0.8</formula>
    </cfRule>
    <cfRule type="cellIs" dxfId="28" priority="4" operator="lessThan">
      <formula>0.5</formula>
    </cfRule>
    <cfRule type="cellIs" dxfId="27" priority="5" operator="greaterThan">
      <formula>0.795</formula>
    </cfRule>
  </conditionalFormatting>
  <conditionalFormatting sqref="F19:H19">
    <cfRule type="cellIs" dxfId="26" priority="1" operator="greaterThan">
      <formula>0.795</formula>
    </cfRule>
    <cfRule type="cellIs" dxfId="25" priority="2" operator="between">
      <formula>0.495</formula>
      <formula>0.795</formula>
    </cfRule>
  </conditionalFormatting>
  <conditionalFormatting sqref="J3:P17">
    <cfRule type="cellIs" dxfId="24" priority="9" operator="lessThan">
      <formula>1.5</formula>
    </cfRule>
    <cfRule type="cellIs" dxfId="23" priority="10" operator="equal">
      <formula>2</formula>
    </cfRule>
    <cfRule type="cellIs" dxfId="22" priority="11" operator="equal">
      <formula>3</formula>
    </cfRule>
  </conditionalFormatting>
  <dataValidations count="3">
    <dataValidation type="list" allowBlank="1" showInputMessage="1" showErrorMessage="1" sqref="E3:E18">
      <formula1>$BA$3:$BA$4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J3:P18">
      <formula1>$BC$3:$BC$6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showGridLines="0" zoomScale="80" zoomScaleNormal="80" workbookViewId="0">
      <selection activeCell="N20" sqref="N20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22.5" customHeight="1" x14ac:dyDescent="0.3">
      <c r="A3" s="118"/>
      <c r="B3" s="45"/>
      <c r="C3" s="46"/>
      <c r="D3" s="46"/>
      <c r="E3" s="46"/>
      <c r="F3" s="46"/>
      <c r="G3" s="46"/>
      <c r="H3" s="46"/>
      <c r="I3" s="47"/>
      <c r="J3" s="48"/>
      <c r="K3" s="49"/>
      <c r="L3" s="49"/>
      <c r="M3" s="49"/>
      <c r="N3" s="49"/>
      <c r="O3" s="49"/>
      <c r="P3" s="50"/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25.5" customHeight="1" x14ac:dyDescent="0.3">
      <c r="A4" s="118"/>
      <c r="B4" s="45"/>
      <c r="C4" s="46"/>
      <c r="D4" s="46"/>
      <c r="E4" s="46"/>
      <c r="F4" s="46"/>
      <c r="G4" s="46"/>
      <c r="H4" s="46"/>
      <c r="I4" s="47"/>
      <c r="J4" s="51"/>
      <c r="K4" s="46"/>
      <c r="L4" s="46"/>
      <c r="M4" s="46"/>
      <c r="N4" s="46"/>
      <c r="O4" s="46"/>
      <c r="P4" s="54"/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9.5" customHeight="1" x14ac:dyDescent="0.3">
      <c r="A5" s="118"/>
      <c r="B5" s="45"/>
      <c r="C5" s="46"/>
      <c r="D5" s="46"/>
      <c r="E5" s="46"/>
      <c r="F5" s="46"/>
      <c r="G5" s="46"/>
      <c r="H5" s="46"/>
      <c r="I5" s="47"/>
      <c r="J5" s="51"/>
      <c r="K5" s="46"/>
      <c r="L5" s="46"/>
      <c r="M5" s="46"/>
      <c r="N5" s="46"/>
      <c r="O5" s="46"/>
      <c r="P5" s="54"/>
      <c r="Q5" s="51"/>
      <c r="R5" s="46"/>
      <c r="S5" s="52"/>
      <c r="T5" s="53"/>
      <c r="BA5" s="44"/>
      <c r="BB5" s="44"/>
      <c r="BC5" s="44">
        <v>2</v>
      </c>
    </row>
    <row r="6" spans="1:55" ht="21" customHeight="1" x14ac:dyDescent="0.3">
      <c r="A6" s="118"/>
      <c r="B6" s="45"/>
      <c r="C6" s="46"/>
      <c r="D6" s="46"/>
      <c r="E6" s="46"/>
      <c r="F6" s="46"/>
      <c r="G6" s="46"/>
      <c r="H6" s="46"/>
      <c r="I6" s="47"/>
      <c r="J6" s="51"/>
      <c r="K6" s="46"/>
      <c r="L6" s="46"/>
      <c r="M6" s="46"/>
      <c r="N6" s="46"/>
      <c r="O6" s="46"/>
      <c r="P6" s="54"/>
      <c r="Q6" s="51"/>
      <c r="R6" s="46"/>
      <c r="S6" s="52"/>
      <c r="T6" s="53"/>
      <c r="BA6" s="44"/>
      <c r="BB6" s="44"/>
      <c r="BC6" s="44">
        <v>3</v>
      </c>
    </row>
    <row r="7" spans="1:55" ht="16.5" customHeight="1" x14ac:dyDescent="0.3">
      <c r="A7" s="118"/>
      <c r="B7" s="45"/>
      <c r="C7" s="46"/>
      <c r="D7" s="46"/>
      <c r="E7" s="46"/>
      <c r="F7" s="46"/>
      <c r="G7" s="46"/>
      <c r="H7" s="46"/>
      <c r="I7" s="47"/>
      <c r="J7" s="51"/>
      <c r="K7" s="46"/>
      <c r="L7" s="46"/>
      <c r="M7" s="46"/>
      <c r="N7" s="46"/>
      <c r="O7" s="46"/>
      <c r="P7" s="54"/>
      <c r="Q7" s="51"/>
      <c r="R7" s="46"/>
      <c r="S7" s="52"/>
      <c r="T7" s="53"/>
    </row>
    <row r="8" spans="1:55" ht="18.75" customHeight="1" x14ac:dyDescent="0.3">
      <c r="A8" s="118"/>
      <c r="B8" s="45"/>
      <c r="C8" s="46"/>
      <c r="D8" s="46"/>
      <c r="E8" s="46"/>
      <c r="F8" s="46"/>
      <c r="G8" s="46"/>
      <c r="H8" s="46"/>
      <c r="I8" s="47"/>
      <c r="J8" s="51"/>
      <c r="K8" s="46"/>
      <c r="L8" s="46"/>
      <c r="M8" s="46"/>
      <c r="N8" s="46"/>
      <c r="O8" s="46"/>
      <c r="P8" s="54"/>
      <c r="Q8" s="51"/>
      <c r="R8" s="46"/>
      <c r="S8" s="52"/>
      <c r="T8" s="53"/>
    </row>
    <row r="9" spans="1:55" ht="21" customHeight="1" x14ac:dyDescent="0.3">
      <c r="A9" s="118"/>
      <c r="B9" s="45"/>
      <c r="C9" s="46"/>
      <c r="D9" s="46"/>
      <c r="E9" s="46"/>
      <c r="F9" s="46"/>
      <c r="G9" s="46"/>
      <c r="H9" s="46"/>
      <c r="I9" s="47"/>
      <c r="J9" s="51"/>
      <c r="K9" s="46"/>
      <c r="L9" s="46"/>
      <c r="M9" s="46"/>
      <c r="N9" s="46"/>
      <c r="O9" s="46"/>
      <c r="P9" s="54"/>
      <c r="Q9" s="51"/>
      <c r="R9" s="46"/>
      <c r="S9" s="52"/>
      <c r="T9" s="53"/>
    </row>
    <row r="10" spans="1:55" ht="15" customHeight="1" x14ac:dyDescent="0.3">
      <c r="A10" s="118"/>
      <c r="B10" s="45"/>
      <c r="C10" s="46"/>
      <c r="D10" s="46"/>
      <c r="E10" s="46"/>
      <c r="F10" s="46"/>
      <c r="G10" s="46"/>
      <c r="H10" s="46"/>
      <c r="I10" s="47"/>
      <c r="J10" s="51"/>
      <c r="K10" s="46"/>
      <c r="L10" s="46"/>
      <c r="M10" s="46"/>
      <c r="N10" s="46"/>
      <c r="O10" s="46"/>
      <c r="P10" s="54"/>
      <c r="Q10" s="51"/>
      <c r="R10" s="46"/>
      <c r="S10" s="52"/>
      <c r="T10" s="53"/>
    </row>
    <row r="11" spans="1:55" ht="16.5" customHeight="1" x14ac:dyDescent="0.3">
      <c r="A11" s="118"/>
      <c r="B11" s="45"/>
      <c r="C11" s="45"/>
      <c r="D11" s="46"/>
      <c r="E11" s="46"/>
      <c r="F11" s="46"/>
      <c r="G11" s="46"/>
      <c r="H11" s="46"/>
      <c r="I11" s="47"/>
      <c r="J11" s="51"/>
      <c r="K11" s="46"/>
      <c r="L11" s="46"/>
      <c r="M11" s="46"/>
      <c r="N11" s="46"/>
      <c r="O11" s="46"/>
      <c r="P11" s="54"/>
      <c r="Q11" s="51"/>
      <c r="R11" s="46"/>
      <c r="S11" s="52"/>
      <c r="T11" s="53"/>
    </row>
    <row r="12" spans="1:55" ht="21.75" customHeight="1" x14ac:dyDescent="0.3">
      <c r="A12" s="118"/>
      <c r="B12" s="45"/>
      <c r="C12" s="46"/>
      <c r="D12" s="46"/>
      <c r="E12" s="46"/>
      <c r="F12" s="46"/>
      <c r="G12" s="46"/>
      <c r="H12" s="46"/>
      <c r="I12" s="47"/>
      <c r="J12" s="51"/>
      <c r="K12" s="46"/>
      <c r="L12" s="46"/>
      <c r="M12" s="46"/>
      <c r="N12" s="46"/>
      <c r="O12" s="46"/>
      <c r="P12" s="54"/>
      <c r="Q12" s="51"/>
      <c r="R12" s="46"/>
      <c r="S12" s="52"/>
      <c r="T12" s="53"/>
    </row>
    <row r="13" spans="1:55" ht="25.5" customHeight="1" x14ac:dyDescent="0.3">
      <c r="A13" s="118"/>
      <c r="B13" s="45"/>
      <c r="C13" s="46"/>
      <c r="D13" s="46"/>
      <c r="E13" s="46"/>
      <c r="F13" s="46"/>
      <c r="G13" s="46"/>
      <c r="H13" s="46"/>
      <c r="I13" s="47"/>
      <c r="J13" s="51"/>
      <c r="K13" s="46"/>
      <c r="L13" s="46"/>
      <c r="M13" s="46"/>
      <c r="N13" s="46"/>
      <c r="O13" s="46"/>
      <c r="P13" s="54"/>
      <c r="Q13" s="51"/>
      <c r="R13" s="46"/>
      <c r="S13" s="52"/>
      <c r="T13" s="53"/>
    </row>
    <row r="14" spans="1:55" ht="21.75" customHeight="1" x14ac:dyDescent="0.3">
      <c r="A14" s="118"/>
      <c r="B14" s="45"/>
      <c r="C14" s="46"/>
      <c r="D14" s="46"/>
      <c r="E14" s="46"/>
      <c r="F14" s="46"/>
      <c r="G14" s="46"/>
      <c r="H14" s="46"/>
      <c r="I14" s="47"/>
      <c r="J14" s="51"/>
      <c r="K14" s="46"/>
      <c r="L14" s="46"/>
      <c r="M14" s="46"/>
      <c r="N14" s="46"/>
      <c r="O14" s="46"/>
      <c r="P14" s="54"/>
      <c r="Q14" s="51"/>
      <c r="R14" s="46"/>
      <c r="S14" s="52"/>
      <c r="T14" s="53"/>
    </row>
    <row r="15" spans="1:55" ht="18" customHeight="1" x14ac:dyDescent="0.3">
      <c r="A15" s="118"/>
      <c r="B15" s="45"/>
      <c r="C15" s="46"/>
      <c r="D15" s="46"/>
      <c r="E15" s="46"/>
      <c r="F15" s="46"/>
      <c r="G15" s="46"/>
      <c r="H15" s="46"/>
      <c r="I15" s="47"/>
      <c r="J15" s="51"/>
      <c r="K15" s="46"/>
      <c r="L15" s="46"/>
      <c r="M15" s="46"/>
      <c r="N15" s="46"/>
      <c r="O15" s="46"/>
      <c r="P15" s="54"/>
      <c r="Q15" s="51"/>
      <c r="R15" s="46"/>
      <c r="S15" s="52"/>
      <c r="T15" s="53"/>
    </row>
    <row r="16" spans="1:55" ht="20.25" customHeight="1" x14ac:dyDescent="0.3">
      <c r="A16" s="118"/>
      <c r="B16" s="45"/>
      <c r="C16" s="46"/>
      <c r="D16" s="46"/>
      <c r="E16" s="46"/>
      <c r="F16" s="46"/>
      <c r="G16" s="46"/>
      <c r="H16" s="46"/>
      <c r="I16" s="47"/>
      <c r="J16" s="51"/>
      <c r="K16" s="46"/>
      <c r="L16" s="46"/>
      <c r="M16" s="46"/>
      <c r="N16" s="46"/>
      <c r="O16" s="46"/>
      <c r="P16" s="54"/>
      <c r="Q16" s="51"/>
      <c r="R16" s="46"/>
      <c r="S16" s="52"/>
      <c r="T16" s="53"/>
    </row>
    <row r="17" spans="1:20" ht="15" thickBot="1" x14ac:dyDescent="0.35">
      <c r="A17" s="118"/>
      <c r="B17" s="55"/>
      <c r="C17" s="56"/>
      <c r="D17" s="56"/>
      <c r="E17" s="56"/>
      <c r="F17" s="56"/>
      <c r="G17" s="56"/>
      <c r="H17" s="56"/>
      <c r="I17" s="57"/>
      <c r="J17" s="58"/>
      <c r="K17" s="56"/>
      <c r="L17" s="56"/>
      <c r="M17" s="56"/>
      <c r="N17" s="56"/>
      <c r="O17" s="56"/>
      <c r="P17" s="59"/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 t="e">
        <f xml:space="preserve"> COUNTIF(F$3:F$17, "Yes") / COUNTA(F$3:F$17)</f>
        <v>#DIV/0!</v>
      </c>
      <c r="G19" s="63" t="e">
        <f xml:space="preserve"> COUNTIF(G$3:G$17, "Yes") / COUNTA(G$3:G$17)</f>
        <v>#DIV/0!</v>
      </c>
      <c r="H19" s="63" t="e">
        <f xml:space="preserve"> COUNTIF(H$3:H$17, "Yes") / COUNTA(H$3:H$17)</f>
        <v>#DIV/0!</v>
      </c>
      <c r="I19" s="64" t="e">
        <f xml:space="preserve"> COUNTIF(I$3:I$17, "Yes") / COUNTA(I$3:I$17)</f>
        <v>#DIV/0!</v>
      </c>
      <c r="J19" s="65" t="e">
        <f t="shared" ref="J19:P19" si="0" xml:space="preserve"> ROUND(AVERAGE(J$3:J$17), 0)</f>
        <v>#DIV/0!</v>
      </c>
      <c r="K19" s="66" t="e">
        <f t="shared" si="0"/>
        <v>#DIV/0!</v>
      </c>
      <c r="L19" s="67" t="e">
        <f t="shared" si="0"/>
        <v>#DIV/0!</v>
      </c>
      <c r="M19" s="67" t="e">
        <f t="shared" si="0"/>
        <v>#DIV/0!</v>
      </c>
      <c r="N19" s="67" t="e">
        <f t="shared" si="0"/>
        <v>#DIV/0!</v>
      </c>
      <c r="O19" s="67" t="e">
        <f t="shared" si="0"/>
        <v>#DIV/0!</v>
      </c>
      <c r="P19" s="68" t="e">
        <f t="shared" si="0"/>
        <v>#DIV/0!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0</v>
      </c>
      <c r="F20" s="69" t="e">
        <f t="shared" ref="F20:I21" si="1" xml:space="preserve"> COUNTIFS(F$3:F$17, "Yes", $E$3:$E$17, $D20) / $E20</f>
        <v>#DIV/0!</v>
      </c>
      <c r="G20" s="70" t="e">
        <f t="shared" si="1"/>
        <v>#DIV/0!</v>
      </c>
      <c r="H20" s="70" t="e">
        <f t="shared" si="1"/>
        <v>#DIV/0!</v>
      </c>
      <c r="I20" s="71" t="e">
        <f t="shared" si="1"/>
        <v>#DIV/0!</v>
      </c>
      <c r="J20" s="72" t="e">
        <f t="shared" ref="J20:P21" si="2" xml:space="preserve"> ROUND( AVERAGEIF($E$3:$E$17, $D20, J$3:J$17), 0 )</f>
        <v>#DIV/0!</v>
      </c>
      <c r="K20" s="73" t="e">
        <f t="shared" si="2"/>
        <v>#DIV/0!</v>
      </c>
      <c r="L20" s="74" t="e">
        <f t="shared" si="2"/>
        <v>#DIV/0!</v>
      </c>
      <c r="M20" s="74" t="e">
        <f t="shared" si="2"/>
        <v>#DIV/0!</v>
      </c>
      <c r="N20" s="74" t="e">
        <f t="shared" si="2"/>
        <v>#DIV/0!</v>
      </c>
      <c r="O20" s="74" t="e">
        <f t="shared" si="2"/>
        <v>#DIV/0!</v>
      </c>
      <c r="P20" s="75" t="e">
        <f t="shared" si="2"/>
        <v>#DIV/0!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0</v>
      </c>
      <c r="F21" s="77" t="e">
        <f t="shared" si="1"/>
        <v>#DIV/0!</v>
      </c>
      <c r="G21" s="78" t="e">
        <f t="shared" si="1"/>
        <v>#DIV/0!</v>
      </c>
      <c r="H21" s="78" t="e">
        <f t="shared" si="1"/>
        <v>#DIV/0!</v>
      </c>
      <c r="I21" s="79" t="e">
        <f t="shared" si="1"/>
        <v>#DIV/0!</v>
      </c>
      <c r="J21" s="80" t="e">
        <f t="shared" si="2"/>
        <v>#DIV/0!</v>
      </c>
      <c r="K21" s="81" t="e">
        <f t="shared" si="2"/>
        <v>#DIV/0!</v>
      </c>
      <c r="L21" s="82" t="e">
        <f t="shared" si="2"/>
        <v>#DIV/0!</v>
      </c>
      <c r="M21" s="82" t="e">
        <f t="shared" si="2"/>
        <v>#DIV/0!</v>
      </c>
      <c r="N21" s="82" t="e">
        <f t="shared" si="2"/>
        <v>#DIV/0!</v>
      </c>
      <c r="O21" s="82" t="e">
        <f t="shared" si="2"/>
        <v>#DIV/0!</v>
      </c>
      <c r="P21" s="83" t="e">
        <f t="shared" si="2"/>
        <v>#DIV/0!</v>
      </c>
      <c r="T21" s="96"/>
    </row>
  </sheetData>
  <autoFilter ref="A1:BC17"/>
  <mergeCells count="2">
    <mergeCell ref="F2:I2"/>
    <mergeCell ref="J2:P2"/>
  </mergeCells>
  <conditionalFormatting sqref="J19:P21">
    <cfRule type="cellIs" dxfId="21" priority="6" operator="equal">
      <formula>3</formula>
    </cfRule>
    <cfRule type="cellIs" dxfId="20" priority="7" operator="equal">
      <formula>2</formula>
    </cfRule>
    <cfRule type="cellIs" dxfId="19" priority="8" operator="lessThan">
      <formula>1.5</formula>
    </cfRule>
  </conditionalFormatting>
  <conditionalFormatting sqref="F19:I21">
    <cfRule type="cellIs" dxfId="18" priority="3" operator="between">
      <formula>0.495</formula>
      <formula>0.8</formula>
    </cfRule>
    <cfRule type="cellIs" dxfId="17" priority="4" operator="lessThan">
      <formula>0.5</formula>
    </cfRule>
    <cfRule type="cellIs" dxfId="16" priority="5" operator="greaterThan">
      <formula>0.795</formula>
    </cfRule>
  </conditionalFormatting>
  <conditionalFormatting sqref="F19:H19">
    <cfRule type="cellIs" dxfId="15" priority="1" operator="greaterThan">
      <formula>0.795</formula>
    </cfRule>
    <cfRule type="cellIs" dxfId="14" priority="2" operator="between">
      <formula>0.495</formula>
      <formula>0.795</formula>
    </cfRule>
  </conditionalFormatting>
  <conditionalFormatting sqref="J3:P17">
    <cfRule type="cellIs" dxfId="13" priority="9" operator="lessThan">
      <formula>1.5</formula>
    </cfRule>
    <cfRule type="cellIs" dxfId="12" priority="10" operator="equal">
      <formula>2</formula>
    </cfRule>
    <cfRule type="cellIs" dxfId="11" priority="11" operator="equal">
      <formula>3</formula>
    </cfRule>
  </conditionalFormatting>
  <dataValidations count="3">
    <dataValidation type="list" allowBlank="1" showInputMessage="1" showErrorMessage="1" sqref="E3:E18">
      <formula1>$BA$3:$BA$4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J3:P18">
      <formula1>$BC$3:$BC$6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showGridLines="0" zoomScale="80" zoomScaleNormal="80" workbookViewId="0">
      <selection activeCell="N20" sqref="N20"/>
    </sheetView>
  </sheetViews>
  <sheetFormatPr defaultColWidth="9.109375" defaultRowHeight="13.8" x14ac:dyDescent="0.3"/>
  <cols>
    <col min="1" max="2" width="12" style="44" customWidth="1"/>
    <col min="3" max="3" width="12" style="99" customWidth="1"/>
    <col min="4" max="5" width="12" style="44" customWidth="1"/>
    <col min="6" max="6" width="10.6640625" style="99" customWidth="1"/>
    <col min="7" max="7" width="13.5546875" style="99" customWidth="1"/>
    <col min="8" max="8" width="13.6640625" style="99" customWidth="1"/>
    <col min="9" max="9" width="10.44140625" style="44" customWidth="1"/>
    <col min="10" max="10" width="13.6640625" style="99" customWidth="1"/>
    <col min="11" max="11" width="13.5546875" style="99" customWidth="1"/>
    <col min="12" max="16" width="13.6640625" style="44" customWidth="1"/>
    <col min="17" max="17" width="36.33203125" style="93" customWidth="1"/>
    <col min="18" max="18" width="35.44140625" style="93" customWidth="1"/>
    <col min="19" max="19" width="19.109375" style="93" customWidth="1"/>
    <col min="20" max="20" width="18.33203125" style="44" customWidth="1"/>
    <col min="21" max="16384" width="9.109375" style="93"/>
  </cols>
  <sheetData>
    <row r="1" spans="1:55" s="44" customFormat="1" ht="41.4" x14ac:dyDescent="0.3">
      <c r="A1" s="32" t="s">
        <v>18</v>
      </c>
      <c r="B1" s="33" t="s">
        <v>19</v>
      </c>
      <c r="C1" s="34" t="s">
        <v>20</v>
      </c>
      <c r="D1" s="34" t="s">
        <v>21</v>
      </c>
      <c r="E1" s="34" t="s">
        <v>22</v>
      </c>
      <c r="F1" s="35" t="s">
        <v>1</v>
      </c>
      <c r="G1" s="35" t="s">
        <v>2</v>
      </c>
      <c r="H1" s="35" t="s">
        <v>3</v>
      </c>
      <c r="I1" s="36" t="s">
        <v>4</v>
      </c>
      <c r="J1" s="37" t="s">
        <v>5</v>
      </c>
      <c r="K1" s="38" t="s">
        <v>6</v>
      </c>
      <c r="L1" s="38" t="s">
        <v>7</v>
      </c>
      <c r="M1" s="38" t="s">
        <v>8</v>
      </c>
      <c r="N1" s="38" t="s">
        <v>9</v>
      </c>
      <c r="O1" s="38" t="s">
        <v>10</v>
      </c>
      <c r="P1" s="39" t="s">
        <v>11</v>
      </c>
      <c r="Q1" s="40" t="s">
        <v>23</v>
      </c>
      <c r="R1" s="41" t="s">
        <v>24</v>
      </c>
      <c r="S1" s="42" t="s">
        <v>25</v>
      </c>
      <c r="T1" s="43" t="s">
        <v>26</v>
      </c>
    </row>
    <row r="2" spans="1:55" ht="15" customHeight="1" thickBot="1" x14ac:dyDescent="0.35">
      <c r="A2" s="100"/>
      <c r="B2" s="101"/>
      <c r="C2" s="102"/>
      <c r="D2" s="101"/>
      <c r="E2" s="101"/>
      <c r="F2" s="137" t="s">
        <v>27</v>
      </c>
      <c r="G2" s="138"/>
      <c r="H2" s="138"/>
      <c r="I2" s="139"/>
      <c r="J2" s="140" t="s">
        <v>28</v>
      </c>
      <c r="K2" s="141"/>
      <c r="L2" s="141"/>
      <c r="M2" s="141"/>
      <c r="N2" s="141"/>
      <c r="O2" s="141"/>
      <c r="P2" s="142"/>
      <c r="Q2" s="90"/>
      <c r="R2" s="91"/>
      <c r="S2" s="91"/>
      <c r="T2" s="92"/>
    </row>
    <row r="3" spans="1:55" ht="22.5" customHeight="1" x14ac:dyDescent="0.3">
      <c r="A3" s="118"/>
      <c r="B3" s="45"/>
      <c r="C3" s="46"/>
      <c r="D3" s="46"/>
      <c r="E3" s="46"/>
      <c r="F3" s="46"/>
      <c r="G3" s="46"/>
      <c r="H3" s="46"/>
      <c r="I3" s="47"/>
      <c r="J3" s="48"/>
      <c r="K3" s="49"/>
      <c r="L3" s="49"/>
      <c r="M3" s="49"/>
      <c r="N3" s="49"/>
      <c r="O3" s="49"/>
      <c r="P3" s="50"/>
      <c r="Q3" s="51"/>
      <c r="R3" s="46"/>
      <c r="S3" s="52"/>
      <c r="T3" s="53"/>
      <c r="V3" s="44"/>
      <c r="BA3" s="44" t="s">
        <v>13</v>
      </c>
      <c r="BB3" s="44" t="s">
        <v>29</v>
      </c>
      <c r="BC3" s="44">
        <v>0</v>
      </c>
    </row>
    <row r="4" spans="1:55" ht="25.5" customHeight="1" x14ac:dyDescent="0.3">
      <c r="A4" s="118"/>
      <c r="B4" s="45"/>
      <c r="C4" s="46"/>
      <c r="D4" s="46"/>
      <c r="E4" s="46"/>
      <c r="F4" s="46"/>
      <c r="G4" s="46"/>
      <c r="H4" s="46"/>
      <c r="I4" s="47"/>
      <c r="J4" s="51"/>
      <c r="K4" s="46"/>
      <c r="L4" s="46"/>
      <c r="M4" s="46"/>
      <c r="N4" s="46"/>
      <c r="O4" s="46"/>
      <c r="P4" s="54"/>
      <c r="Q4" s="51"/>
      <c r="R4" s="46"/>
      <c r="S4" s="52"/>
      <c r="T4" s="53"/>
      <c r="BA4" s="44" t="s">
        <v>14</v>
      </c>
      <c r="BB4" s="44" t="s">
        <v>30</v>
      </c>
      <c r="BC4" s="44">
        <v>1</v>
      </c>
    </row>
    <row r="5" spans="1:55" ht="19.5" customHeight="1" x14ac:dyDescent="0.3">
      <c r="A5" s="118"/>
      <c r="B5" s="45"/>
      <c r="C5" s="46"/>
      <c r="D5" s="46"/>
      <c r="E5" s="46"/>
      <c r="F5" s="46"/>
      <c r="G5" s="46"/>
      <c r="H5" s="46"/>
      <c r="I5" s="47"/>
      <c r="J5" s="51"/>
      <c r="K5" s="46"/>
      <c r="L5" s="46"/>
      <c r="M5" s="46"/>
      <c r="N5" s="46"/>
      <c r="O5" s="46"/>
      <c r="P5" s="54"/>
      <c r="Q5" s="51"/>
      <c r="R5" s="46"/>
      <c r="S5" s="52"/>
      <c r="T5" s="53"/>
      <c r="BA5" s="44"/>
      <c r="BB5" s="44"/>
      <c r="BC5" s="44">
        <v>2</v>
      </c>
    </row>
    <row r="6" spans="1:55" ht="21" customHeight="1" x14ac:dyDescent="0.3">
      <c r="A6" s="118"/>
      <c r="B6" s="45"/>
      <c r="C6" s="46"/>
      <c r="D6" s="46"/>
      <c r="E6" s="46"/>
      <c r="F6" s="46"/>
      <c r="G6" s="46"/>
      <c r="H6" s="46"/>
      <c r="I6" s="47"/>
      <c r="J6" s="51"/>
      <c r="K6" s="46"/>
      <c r="L6" s="46"/>
      <c r="M6" s="46"/>
      <c r="N6" s="46"/>
      <c r="O6" s="46"/>
      <c r="P6" s="54"/>
      <c r="Q6" s="51"/>
      <c r="R6" s="46"/>
      <c r="S6" s="52"/>
      <c r="T6" s="53"/>
      <c r="BA6" s="44"/>
      <c r="BB6" s="44"/>
      <c r="BC6" s="44">
        <v>3</v>
      </c>
    </row>
    <row r="7" spans="1:55" ht="16.5" customHeight="1" x14ac:dyDescent="0.3">
      <c r="A7" s="118"/>
      <c r="B7" s="45"/>
      <c r="C7" s="46"/>
      <c r="D7" s="46"/>
      <c r="E7" s="46"/>
      <c r="F7" s="46"/>
      <c r="G7" s="46"/>
      <c r="H7" s="46"/>
      <c r="I7" s="47"/>
      <c r="J7" s="51"/>
      <c r="K7" s="46"/>
      <c r="L7" s="46"/>
      <c r="M7" s="46"/>
      <c r="N7" s="46"/>
      <c r="O7" s="46"/>
      <c r="P7" s="54"/>
      <c r="Q7" s="51"/>
      <c r="R7" s="46"/>
      <c r="S7" s="52"/>
      <c r="T7" s="53"/>
    </row>
    <row r="8" spans="1:55" ht="18.75" customHeight="1" x14ac:dyDescent="0.3">
      <c r="A8" s="118"/>
      <c r="B8" s="45"/>
      <c r="C8" s="46"/>
      <c r="D8" s="46"/>
      <c r="E8" s="46"/>
      <c r="F8" s="46"/>
      <c r="G8" s="46"/>
      <c r="H8" s="46"/>
      <c r="I8" s="47"/>
      <c r="J8" s="51"/>
      <c r="K8" s="46"/>
      <c r="L8" s="46"/>
      <c r="M8" s="46"/>
      <c r="N8" s="46"/>
      <c r="O8" s="46"/>
      <c r="P8" s="54"/>
      <c r="Q8" s="51"/>
      <c r="R8" s="46"/>
      <c r="S8" s="52"/>
      <c r="T8" s="53"/>
    </row>
    <row r="9" spans="1:55" ht="21" customHeight="1" x14ac:dyDescent="0.3">
      <c r="A9" s="118"/>
      <c r="B9" s="45"/>
      <c r="C9" s="46"/>
      <c r="D9" s="46"/>
      <c r="E9" s="46"/>
      <c r="F9" s="46"/>
      <c r="G9" s="46"/>
      <c r="H9" s="46"/>
      <c r="I9" s="47"/>
      <c r="J9" s="51"/>
      <c r="K9" s="46"/>
      <c r="L9" s="46"/>
      <c r="M9" s="46"/>
      <c r="N9" s="46"/>
      <c r="O9" s="46"/>
      <c r="P9" s="54"/>
      <c r="Q9" s="51"/>
      <c r="R9" s="46"/>
      <c r="S9" s="52"/>
      <c r="T9" s="53"/>
    </row>
    <row r="10" spans="1:55" ht="15" customHeight="1" x14ac:dyDescent="0.3">
      <c r="A10" s="118"/>
      <c r="B10" s="45"/>
      <c r="C10" s="46"/>
      <c r="D10" s="46"/>
      <c r="E10" s="46"/>
      <c r="F10" s="46"/>
      <c r="G10" s="46"/>
      <c r="H10" s="46"/>
      <c r="I10" s="47"/>
      <c r="J10" s="51"/>
      <c r="K10" s="46"/>
      <c r="L10" s="46"/>
      <c r="M10" s="46"/>
      <c r="N10" s="46"/>
      <c r="O10" s="46"/>
      <c r="P10" s="54"/>
      <c r="Q10" s="51"/>
      <c r="R10" s="46"/>
      <c r="S10" s="52"/>
      <c r="T10" s="53"/>
    </row>
    <row r="11" spans="1:55" ht="16.5" customHeight="1" x14ac:dyDescent="0.3">
      <c r="A11" s="118"/>
      <c r="B11" s="45"/>
      <c r="C11" s="45"/>
      <c r="D11" s="46"/>
      <c r="E11" s="46"/>
      <c r="F11" s="46"/>
      <c r="G11" s="46"/>
      <c r="H11" s="46"/>
      <c r="I11" s="47"/>
      <c r="J11" s="51"/>
      <c r="K11" s="46"/>
      <c r="L11" s="46"/>
      <c r="M11" s="46"/>
      <c r="N11" s="46"/>
      <c r="O11" s="46"/>
      <c r="P11" s="54"/>
      <c r="Q11" s="51"/>
      <c r="R11" s="46"/>
      <c r="S11" s="52"/>
      <c r="T11" s="53"/>
    </row>
    <row r="12" spans="1:55" ht="21.75" customHeight="1" x14ac:dyDescent="0.3">
      <c r="A12" s="118"/>
      <c r="B12" s="45"/>
      <c r="C12" s="46"/>
      <c r="D12" s="46"/>
      <c r="E12" s="46"/>
      <c r="F12" s="46"/>
      <c r="G12" s="46"/>
      <c r="H12" s="46"/>
      <c r="I12" s="47"/>
      <c r="J12" s="51"/>
      <c r="K12" s="46"/>
      <c r="L12" s="46"/>
      <c r="M12" s="46"/>
      <c r="N12" s="46"/>
      <c r="O12" s="46"/>
      <c r="P12" s="54"/>
      <c r="Q12" s="51"/>
      <c r="R12" s="46"/>
      <c r="S12" s="52"/>
      <c r="T12" s="53"/>
    </row>
    <row r="13" spans="1:55" ht="25.5" customHeight="1" x14ac:dyDescent="0.3">
      <c r="A13" s="118"/>
      <c r="B13" s="45"/>
      <c r="C13" s="46"/>
      <c r="D13" s="46"/>
      <c r="E13" s="46"/>
      <c r="F13" s="46"/>
      <c r="G13" s="46"/>
      <c r="H13" s="46"/>
      <c r="I13" s="47"/>
      <c r="J13" s="51"/>
      <c r="K13" s="46"/>
      <c r="L13" s="46"/>
      <c r="M13" s="46"/>
      <c r="N13" s="46"/>
      <c r="O13" s="46"/>
      <c r="P13" s="54"/>
      <c r="Q13" s="51"/>
      <c r="R13" s="46"/>
      <c r="S13" s="52"/>
      <c r="T13" s="53"/>
    </row>
    <row r="14" spans="1:55" ht="21.75" customHeight="1" x14ac:dyDescent="0.3">
      <c r="A14" s="118"/>
      <c r="B14" s="45"/>
      <c r="C14" s="46"/>
      <c r="D14" s="46"/>
      <c r="E14" s="46"/>
      <c r="F14" s="46"/>
      <c r="G14" s="46"/>
      <c r="H14" s="46"/>
      <c r="I14" s="47"/>
      <c r="J14" s="51"/>
      <c r="K14" s="46"/>
      <c r="L14" s="46"/>
      <c r="M14" s="46"/>
      <c r="N14" s="46"/>
      <c r="O14" s="46"/>
      <c r="P14" s="54"/>
      <c r="Q14" s="51"/>
      <c r="R14" s="46"/>
      <c r="S14" s="52"/>
      <c r="T14" s="53"/>
    </row>
    <row r="15" spans="1:55" ht="18" customHeight="1" x14ac:dyDescent="0.3">
      <c r="A15" s="118"/>
      <c r="B15" s="45"/>
      <c r="C15" s="46"/>
      <c r="D15" s="46"/>
      <c r="E15" s="46"/>
      <c r="F15" s="46"/>
      <c r="G15" s="46"/>
      <c r="H15" s="46"/>
      <c r="I15" s="47"/>
      <c r="J15" s="51"/>
      <c r="K15" s="46"/>
      <c r="L15" s="46"/>
      <c r="M15" s="46"/>
      <c r="N15" s="46"/>
      <c r="O15" s="46"/>
      <c r="P15" s="54"/>
      <c r="Q15" s="51"/>
      <c r="R15" s="46"/>
      <c r="S15" s="52"/>
      <c r="T15" s="53"/>
    </row>
    <row r="16" spans="1:55" ht="20.25" customHeight="1" x14ac:dyDescent="0.3">
      <c r="A16" s="118"/>
      <c r="B16" s="45"/>
      <c r="C16" s="46"/>
      <c r="D16" s="46"/>
      <c r="E16" s="46"/>
      <c r="F16" s="46"/>
      <c r="G16" s="46"/>
      <c r="H16" s="46"/>
      <c r="I16" s="47"/>
      <c r="J16" s="51"/>
      <c r="K16" s="46"/>
      <c r="L16" s="46"/>
      <c r="M16" s="46"/>
      <c r="N16" s="46"/>
      <c r="O16" s="46"/>
      <c r="P16" s="54"/>
      <c r="Q16" s="51"/>
      <c r="R16" s="46"/>
      <c r="S16" s="52"/>
      <c r="T16" s="53"/>
    </row>
    <row r="17" spans="1:20" ht="15" thickBot="1" x14ac:dyDescent="0.35">
      <c r="A17" s="118"/>
      <c r="B17" s="55"/>
      <c r="C17" s="56"/>
      <c r="D17" s="56"/>
      <c r="E17" s="56"/>
      <c r="F17" s="56"/>
      <c r="G17" s="56"/>
      <c r="H17" s="56"/>
      <c r="I17" s="57"/>
      <c r="J17" s="58"/>
      <c r="K17" s="56"/>
      <c r="L17" s="56"/>
      <c r="M17" s="56"/>
      <c r="N17" s="56"/>
      <c r="O17" s="56"/>
      <c r="P17" s="59"/>
      <c r="Q17" s="58"/>
      <c r="R17" s="56"/>
      <c r="S17" s="60"/>
      <c r="T17" s="61"/>
    </row>
    <row r="18" spans="1:20" ht="14.4" thickBot="1" x14ac:dyDescent="0.35">
      <c r="C18" s="44"/>
      <c r="F18" s="44"/>
      <c r="G18" s="44"/>
      <c r="H18" s="44"/>
      <c r="J18" s="44"/>
      <c r="K18" s="44"/>
      <c r="T18" s="93"/>
    </row>
    <row r="19" spans="1:20" s="94" customFormat="1" ht="15" customHeight="1" thickBot="1" x14ac:dyDescent="0.35">
      <c r="A19" s="96"/>
      <c r="B19" s="96"/>
      <c r="C19" s="103"/>
      <c r="D19" s="95" t="s">
        <v>12</v>
      </c>
      <c r="E19" s="96"/>
      <c r="F19" s="62" t="e">
        <f xml:space="preserve"> COUNTIF(F$3:F$17, "Yes") / COUNTA(F$3:F$17)</f>
        <v>#DIV/0!</v>
      </c>
      <c r="G19" s="63" t="e">
        <f xml:space="preserve"> COUNTIF(G$3:G$17, "Yes") / COUNTA(G$3:G$17)</f>
        <v>#DIV/0!</v>
      </c>
      <c r="H19" s="63" t="e">
        <f xml:space="preserve"> COUNTIF(H$3:H$17, "Yes") / COUNTA(H$3:H$17)</f>
        <v>#DIV/0!</v>
      </c>
      <c r="I19" s="64" t="e">
        <f xml:space="preserve"> COUNTIF(I$3:I$17, "Yes") / COUNTA(I$3:I$17)</f>
        <v>#DIV/0!</v>
      </c>
      <c r="J19" s="65" t="e">
        <f t="shared" ref="J19:P19" si="0" xml:space="preserve"> ROUND(AVERAGE(J$3:J$17), 0)</f>
        <v>#DIV/0!</v>
      </c>
      <c r="K19" s="66" t="e">
        <f t="shared" si="0"/>
        <v>#DIV/0!</v>
      </c>
      <c r="L19" s="67" t="e">
        <f t="shared" si="0"/>
        <v>#DIV/0!</v>
      </c>
      <c r="M19" s="67" t="e">
        <f t="shared" si="0"/>
        <v>#DIV/0!</v>
      </c>
      <c r="N19" s="67" t="e">
        <f t="shared" si="0"/>
        <v>#DIV/0!</v>
      </c>
      <c r="O19" s="67" t="e">
        <f t="shared" si="0"/>
        <v>#DIV/0!</v>
      </c>
      <c r="P19" s="68" t="e">
        <f t="shared" si="0"/>
        <v>#DIV/0!</v>
      </c>
      <c r="T19" s="96"/>
    </row>
    <row r="20" spans="1:20" s="94" customFormat="1" x14ac:dyDescent="0.3">
      <c r="A20" s="96"/>
      <c r="B20" s="96"/>
      <c r="C20" s="96"/>
      <c r="D20" s="95" t="s">
        <v>13</v>
      </c>
      <c r="E20" s="97">
        <f xml:space="preserve"> COUNTIF($E$3:$E$17, $D20)</f>
        <v>0</v>
      </c>
      <c r="F20" s="69" t="e">
        <f t="shared" ref="F20:I21" si="1" xml:space="preserve"> COUNTIFS(F$3:F$17, "Yes", $E$3:$E$17, $D20) / $E20</f>
        <v>#DIV/0!</v>
      </c>
      <c r="G20" s="70" t="e">
        <f t="shared" si="1"/>
        <v>#DIV/0!</v>
      </c>
      <c r="H20" s="70" t="e">
        <f t="shared" si="1"/>
        <v>#DIV/0!</v>
      </c>
      <c r="I20" s="71" t="e">
        <f t="shared" si="1"/>
        <v>#DIV/0!</v>
      </c>
      <c r="J20" s="72" t="e">
        <f t="shared" ref="J20:P21" si="2" xml:space="preserve"> ROUND( AVERAGEIF($E$3:$E$17, $D20, J$3:J$17), 0 )</f>
        <v>#DIV/0!</v>
      </c>
      <c r="K20" s="73" t="e">
        <f t="shared" si="2"/>
        <v>#DIV/0!</v>
      </c>
      <c r="L20" s="74" t="e">
        <f t="shared" si="2"/>
        <v>#DIV/0!</v>
      </c>
      <c r="M20" s="74" t="e">
        <f t="shared" si="2"/>
        <v>#DIV/0!</v>
      </c>
      <c r="N20" s="74" t="e">
        <f t="shared" si="2"/>
        <v>#DIV/0!</v>
      </c>
      <c r="O20" s="74" t="e">
        <f t="shared" si="2"/>
        <v>#DIV/0!</v>
      </c>
      <c r="P20" s="75" t="e">
        <f t="shared" si="2"/>
        <v>#DIV/0!</v>
      </c>
      <c r="T20" s="96"/>
    </row>
    <row r="21" spans="1:20" s="94" customFormat="1" ht="14.4" thickBot="1" x14ac:dyDescent="0.35">
      <c r="A21" s="96"/>
      <c r="B21" s="96"/>
      <c r="C21" s="103"/>
      <c r="D21" s="76" t="s">
        <v>14</v>
      </c>
      <c r="E21" s="98">
        <f xml:space="preserve"> COUNTIF($E$3:$E$17, $D21)</f>
        <v>0</v>
      </c>
      <c r="F21" s="77" t="e">
        <f t="shared" si="1"/>
        <v>#DIV/0!</v>
      </c>
      <c r="G21" s="78" t="e">
        <f t="shared" si="1"/>
        <v>#DIV/0!</v>
      </c>
      <c r="H21" s="78" t="e">
        <f t="shared" si="1"/>
        <v>#DIV/0!</v>
      </c>
      <c r="I21" s="79" t="e">
        <f t="shared" si="1"/>
        <v>#DIV/0!</v>
      </c>
      <c r="J21" s="80" t="e">
        <f t="shared" si="2"/>
        <v>#DIV/0!</v>
      </c>
      <c r="K21" s="81" t="e">
        <f t="shared" si="2"/>
        <v>#DIV/0!</v>
      </c>
      <c r="L21" s="82" t="e">
        <f t="shared" si="2"/>
        <v>#DIV/0!</v>
      </c>
      <c r="M21" s="82" t="e">
        <f t="shared" si="2"/>
        <v>#DIV/0!</v>
      </c>
      <c r="N21" s="82" t="e">
        <f t="shared" si="2"/>
        <v>#DIV/0!</v>
      </c>
      <c r="O21" s="82" t="e">
        <f t="shared" si="2"/>
        <v>#DIV/0!</v>
      </c>
      <c r="P21" s="83" t="e">
        <f t="shared" si="2"/>
        <v>#DIV/0!</v>
      </c>
      <c r="T21" s="96"/>
    </row>
  </sheetData>
  <autoFilter ref="A1:BC17"/>
  <mergeCells count="2">
    <mergeCell ref="F2:I2"/>
    <mergeCell ref="J2:P2"/>
  </mergeCells>
  <conditionalFormatting sqref="J19:P21">
    <cfRule type="cellIs" dxfId="10" priority="6" operator="equal">
      <formula>3</formula>
    </cfRule>
    <cfRule type="cellIs" dxfId="9" priority="7" operator="equal">
      <formula>2</formula>
    </cfRule>
    <cfRule type="cellIs" dxfId="8" priority="8" operator="lessThan">
      <formula>1.5</formula>
    </cfRule>
  </conditionalFormatting>
  <conditionalFormatting sqref="F19:I21">
    <cfRule type="cellIs" dxfId="7" priority="3" operator="between">
      <formula>0.495</formula>
      <formula>0.8</formula>
    </cfRule>
    <cfRule type="cellIs" dxfId="6" priority="4" operator="lessThan">
      <formula>0.5</formula>
    </cfRule>
    <cfRule type="cellIs" dxfId="5" priority="5" operator="greaterThan">
      <formula>0.795</formula>
    </cfRule>
  </conditionalFormatting>
  <conditionalFormatting sqref="F19:H19">
    <cfRule type="cellIs" dxfId="4" priority="1" operator="greaterThan">
      <formula>0.795</formula>
    </cfRule>
    <cfRule type="cellIs" dxfId="3" priority="2" operator="between">
      <formula>0.495</formula>
      <formula>0.795</formula>
    </cfRule>
  </conditionalFormatting>
  <conditionalFormatting sqref="J3:P17">
    <cfRule type="cellIs" dxfId="2" priority="9" operator="lessThan">
      <formula>1.5</formula>
    </cfRule>
    <cfRule type="cellIs" dxfId="1" priority="10" operator="equal">
      <formula>2</formula>
    </cfRule>
    <cfRule type="cellIs" dxfId="0" priority="11" operator="equal">
      <formula>3</formula>
    </cfRule>
  </conditionalFormatting>
  <dataValidations count="3">
    <dataValidation type="list" allowBlank="1" showInputMessage="1" showErrorMessage="1" sqref="E3:E18">
      <formula1>$BA$3:$BA$4</formula1>
    </dataValidation>
    <dataValidation type="list" allowBlank="1" showInputMessage="1" showErrorMessage="1" sqref="F3:I18">
      <formula1>$BB$3:$BB$5</formula1>
    </dataValidation>
    <dataValidation type="list" allowBlank="1" showInputMessage="1" showErrorMessage="1" sqref="J3:P18">
      <formula1>$BC$3:$BC$6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</vt:lpstr>
      <vt:lpstr>Q1</vt:lpstr>
      <vt:lpstr>Q2</vt:lpstr>
      <vt:lpstr>Q3</vt:lpstr>
      <vt:lpstr>Q4</vt:lpstr>
      <vt:lpstr>2018 Q1</vt:lpstr>
      <vt:lpstr>2018 Q2</vt:lpstr>
      <vt:lpstr>2018 Q3</vt:lpstr>
      <vt:lpstr>2018 Q4</vt:lpstr>
      <vt:lpstr>'Q1'!Print_Area</vt:lpstr>
      <vt:lpstr>Summary!Print_Area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Petty</cp:lastModifiedBy>
  <cp:revision/>
  <cp:lastPrinted>2019-05-21T15:45:55Z</cp:lastPrinted>
  <dcterms:created xsi:type="dcterms:W3CDTF">2015-06-22T16:09:41Z</dcterms:created>
  <dcterms:modified xsi:type="dcterms:W3CDTF">2019-05-21T16:11:06Z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66917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S7.1.5</vt:lpwstr>
  </property>
</Properties>
</file>